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465" activeTab="7"/>
  </bookViews>
  <sheets>
    <sheet name="аренда" sheetId="1" r:id="rId1"/>
    <sheet name="амортиз" sheetId="2" r:id="rId2"/>
    <sheet name="зпл" sheetId="4" r:id="rId3"/>
    <sheet name="потери" sheetId="5" r:id="rId4"/>
    <sheet name="ремонт" sheetId="7" r:id="rId5"/>
    <sheet name="10 матер" sheetId="10" r:id="rId6"/>
    <sheet name="8 прочее" sheetId="9" r:id="rId7"/>
    <sheet name="свод" sheetId="11" r:id="rId8"/>
    <sheet name="техприс" sheetId="12" r:id="rId9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1" l="1"/>
  <c r="C14" i="9"/>
  <c r="C12" i="10"/>
  <c r="F37" i="11"/>
  <c r="F17" i="11"/>
  <c r="D17" i="11" s="1"/>
  <c r="F23" i="11"/>
  <c r="C30" i="1"/>
  <c r="C17" i="9"/>
  <c r="Q14" i="9"/>
  <c r="K15" i="9"/>
  <c r="C15" i="9" s="1"/>
  <c r="H14" i="9"/>
  <c r="G14" i="9"/>
  <c r="F13" i="10"/>
  <c r="C13" i="10" s="1"/>
  <c r="C15" i="4"/>
  <c r="C5" i="7"/>
  <c r="C12" i="9"/>
  <c r="C10" i="9"/>
  <c r="C11" i="9"/>
  <c r="C5" i="9" l="1"/>
  <c r="C29" i="1"/>
  <c r="C28" i="1"/>
  <c r="E21" i="2"/>
  <c r="F21" i="2"/>
  <c r="I21" i="2"/>
  <c r="J21" i="2"/>
  <c r="K21" i="2"/>
  <c r="D6" i="11"/>
  <c r="D7" i="11"/>
  <c r="E7" i="11" s="1"/>
  <c r="D8" i="11"/>
  <c r="C8" i="11" s="1"/>
  <c r="D9" i="11"/>
  <c r="E9" i="11" s="1"/>
  <c r="D10" i="11"/>
  <c r="E10" i="11" s="1"/>
  <c r="D11" i="11"/>
  <c r="E11" i="11" s="1"/>
  <c r="D5" i="11"/>
  <c r="C5" i="11" s="1"/>
  <c r="D47" i="11"/>
  <c r="D46" i="11"/>
  <c r="D45" i="11"/>
  <c r="C45" i="11" s="1"/>
  <c r="D44" i="11"/>
  <c r="D43" i="11"/>
  <c r="F42" i="11"/>
  <c r="G41" i="11"/>
  <c r="G48" i="11" s="1"/>
  <c r="D40" i="11"/>
  <c r="C40" i="11" s="1"/>
  <c r="F39" i="11"/>
  <c r="D39" i="11" s="1"/>
  <c r="C39" i="11" s="1"/>
  <c r="D38" i="11"/>
  <c r="D37" i="11"/>
  <c r="F36" i="11"/>
  <c r="D36" i="11" s="1"/>
  <c r="F35" i="11"/>
  <c r="D35" i="11" s="1"/>
  <c r="F34" i="11"/>
  <c r="D34" i="11" s="1"/>
  <c r="D33" i="11"/>
  <c r="C33" i="11" s="1"/>
  <c r="D32" i="11"/>
  <c r="C32" i="11" s="1"/>
  <c r="D31" i="11"/>
  <c r="D30" i="11"/>
  <c r="C30" i="11" s="1"/>
  <c r="D29" i="11"/>
  <c r="D28" i="11"/>
  <c r="D27" i="11"/>
  <c r="D26" i="11"/>
  <c r="C26" i="11" s="1"/>
  <c r="F25" i="11"/>
  <c r="D25" i="11" s="1"/>
  <c r="D24" i="11"/>
  <c r="D23" i="11"/>
  <c r="F22" i="11"/>
  <c r="D21" i="11"/>
  <c r="C21" i="11" s="1"/>
  <c r="D20" i="11"/>
  <c r="D19" i="11"/>
  <c r="C19" i="11" s="1"/>
  <c r="D18" i="11"/>
  <c r="C17" i="11"/>
  <c r="F16" i="11"/>
  <c r="D16" i="11" s="1"/>
  <c r="F13" i="11"/>
  <c r="G12" i="11"/>
  <c r="G13" i="11" s="1"/>
  <c r="E6" i="11"/>
  <c r="C16" i="4"/>
  <c r="C11" i="4"/>
  <c r="C10" i="4"/>
  <c r="D13" i="11" l="1"/>
  <c r="E5" i="11"/>
  <c r="D12" i="11"/>
  <c r="C12" i="11" s="1"/>
  <c r="C7" i="11"/>
  <c r="E8" i="11"/>
  <c r="C10" i="11"/>
  <c r="C23" i="11"/>
  <c r="C24" i="11"/>
  <c r="C25" i="11"/>
  <c r="G50" i="11"/>
  <c r="C16" i="11"/>
  <c r="D22" i="11"/>
  <c r="C37" i="11"/>
  <c r="C6" i="11"/>
  <c r="C9" i="11"/>
  <c r="C11" i="11"/>
  <c r="C18" i="11"/>
  <c r="C20" i="11"/>
  <c r="C27" i="11"/>
  <c r="C35" i="11"/>
  <c r="F41" i="11"/>
  <c r="F48" i="11" s="1"/>
  <c r="F50" i="11" s="1"/>
  <c r="C28" i="11"/>
  <c r="C29" i="11"/>
  <c r="C31" i="11"/>
  <c r="C34" i="11"/>
  <c r="C36" i="11"/>
  <c r="C38" i="11"/>
  <c r="D42" i="11"/>
  <c r="C43" i="11"/>
  <c r="C44" i="11"/>
  <c r="C46" i="11"/>
  <c r="C47" i="11"/>
  <c r="E12" i="11" l="1"/>
  <c r="E13" i="11" s="1"/>
  <c r="D41" i="11"/>
  <c r="C13" i="11"/>
  <c r="C42" i="11"/>
  <c r="C22" i="11"/>
  <c r="D48" i="11" l="1"/>
  <c r="C41" i="11"/>
  <c r="C48" i="11" l="1"/>
  <c r="E45" i="11"/>
  <c r="E40" i="11"/>
  <c r="E39" i="11"/>
  <c r="E32" i="11"/>
  <c r="E30" i="11"/>
  <c r="E26" i="11"/>
  <c r="E21" i="11"/>
  <c r="E19" i="11"/>
  <c r="E17" i="11"/>
  <c r="E28" i="11"/>
  <c r="E37" i="11"/>
  <c r="E46" i="11"/>
  <c r="E18" i="11"/>
  <c r="E20" i="11"/>
  <c r="E27" i="11"/>
  <c r="E34" i="11"/>
  <c r="E43" i="11"/>
  <c r="E23" i="11"/>
  <c r="E24" i="11"/>
  <c r="E25" i="11"/>
  <c r="E16" i="11"/>
  <c r="E29" i="11"/>
  <c r="E36" i="11"/>
  <c r="E47" i="11"/>
  <c r="E31" i="11"/>
  <c r="E35" i="11"/>
  <c r="E38" i="11"/>
  <c r="E44" i="11"/>
  <c r="D50" i="11"/>
  <c r="E42" i="11"/>
  <c r="E22" i="11"/>
  <c r="C25" i="12"/>
  <c r="E48" i="11" l="1"/>
  <c r="C19" i="9" l="1"/>
  <c r="C14" i="10" l="1"/>
  <c r="D53" i="11" s="1"/>
  <c r="D54" i="11" s="1"/>
  <c r="C6" i="7" l="1"/>
  <c r="C6" i="5"/>
  <c r="J16" i="4" l="1"/>
  <c r="C14" i="4"/>
</calcChain>
</file>

<file path=xl/sharedStrings.xml><?xml version="1.0" encoding="utf-8"?>
<sst xmlns="http://schemas.openxmlformats.org/spreadsheetml/2006/main" count="281" uniqueCount="189">
  <si>
    <t>№ пп</t>
  </si>
  <si>
    <t>контрагент</t>
  </si>
  <si>
    <t>должность</t>
  </si>
  <si>
    <t>подтверждающий документ</t>
  </si>
  <si>
    <t>Аренда электросетевого оборудования</t>
  </si>
  <si>
    <t>Аренда прочего имущества</t>
  </si>
  <si>
    <t>Аренда транспортных средств</t>
  </si>
  <si>
    <t>АУП</t>
  </si>
  <si>
    <t>обслуживающий персонал</t>
  </si>
  <si>
    <t>Электроцех</t>
  </si>
  <si>
    <t>Генеральный директор</t>
  </si>
  <si>
    <t>Зиганшин Р.А.</t>
  </si>
  <si>
    <t>Главный бухгалтер</t>
  </si>
  <si>
    <t>Ельшина С.В.</t>
  </si>
  <si>
    <t>сумма за 2015 год, руб.</t>
  </si>
  <si>
    <t>копия договора</t>
  </si>
  <si>
    <t>копия договоров аренды 10 шт</t>
  </si>
  <si>
    <t>Основное средство, Инвентарный номер</t>
  </si>
  <si>
    <t>На начало периода</t>
  </si>
  <si>
    <t>За период</t>
  </si>
  <si>
    <t>На конец периода</t>
  </si>
  <si>
    <t>Стоимость</t>
  </si>
  <si>
    <t>Амортизация (износ)</t>
  </si>
  <si>
    <t>Остаточная стоимость</t>
  </si>
  <si>
    <t>Увеличение стоимости</t>
  </si>
  <si>
    <t>Начисление амортизации (износа)</t>
  </si>
  <si>
    <t>Уменьшение стоимости</t>
  </si>
  <si>
    <t>Списание амортизации (износа)</t>
  </si>
  <si>
    <t>Итого</t>
  </si>
  <si>
    <t>сумма, руб.</t>
  </si>
  <si>
    <t>гсм</t>
  </si>
  <si>
    <t>итого</t>
  </si>
  <si>
    <t>ФОТ,руб.</t>
  </si>
  <si>
    <t xml:space="preserve">главный инженер </t>
  </si>
  <si>
    <t>Отчисления с ФОТ</t>
  </si>
  <si>
    <t>Всего расходов на оплату труда</t>
  </si>
  <si>
    <t>примечание</t>
  </si>
  <si>
    <t>УПД</t>
  </si>
  <si>
    <t>спецодежда</t>
  </si>
  <si>
    <t>Командировочные расходы</t>
  </si>
  <si>
    <t>обучение</t>
  </si>
  <si>
    <t>акт сверки</t>
  </si>
  <si>
    <t>услуги связи</t>
  </si>
  <si>
    <t>акты</t>
  </si>
  <si>
    <t>прочие расходы</t>
  </si>
  <si>
    <t>все без НДС</t>
  </si>
  <si>
    <t>Сетевая компания</t>
  </si>
  <si>
    <t>Расходы</t>
  </si>
  <si>
    <t>аренда электросетевого имущества</t>
  </si>
  <si>
    <t>2</t>
  </si>
  <si>
    <t>4</t>
  </si>
  <si>
    <t>амортизация ОС</t>
  </si>
  <si>
    <t>6</t>
  </si>
  <si>
    <t>обслуживание, содержание  ам</t>
  </si>
  <si>
    <t>аренда ам</t>
  </si>
  <si>
    <t>больничные 3 дня работодатель</t>
  </si>
  <si>
    <t>командировочные расходы</t>
  </si>
  <si>
    <t>покупка потерь</t>
  </si>
  <si>
    <t>ремонт кабельных линий</t>
  </si>
  <si>
    <t>оперативное и техническое обслуживание</t>
  </si>
  <si>
    <t>материальные расходы</t>
  </si>
  <si>
    <t>госпошлина</t>
  </si>
  <si>
    <t>канцтовары</t>
  </si>
  <si>
    <t>оплата труда</t>
  </si>
  <si>
    <t>услуги банка</t>
  </si>
  <si>
    <t>ИТОГО РАСХОДЫ</t>
  </si>
  <si>
    <t>5</t>
  </si>
  <si>
    <t xml:space="preserve">Зарплата "Инженер по технологическому присоединению" </t>
  </si>
  <si>
    <t>аренда автомобиля</t>
  </si>
  <si>
    <t>1</t>
  </si>
  <si>
    <t>3</t>
  </si>
  <si>
    <t>ИТОГО</t>
  </si>
  <si>
    <t>Статья расходов/контрагент</t>
  </si>
  <si>
    <t>Расшифровка расходов на технологическое присоединение к электрическим сетям территориальных сетевых организаций за 2015 год</t>
  </si>
  <si>
    <t>приказ, авансовый отчет</t>
  </si>
  <si>
    <t>накладные</t>
  </si>
  <si>
    <t>Подразделение</t>
  </si>
  <si>
    <t>Филиал ООО "КЭК" в Московской области</t>
  </si>
  <si>
    <t>Директор Филиала</t>
  </si>
  <si>
    <t>директор филиала</t>
  </si>
  <si>
    <t>начальник производственно-технического отдела</t>
  </si>
  <si>
    <t>инженер-инспектор по охране труда</t>
  </si>
  <si>
    <t>электромонтер</t>
  </si>
  <si>
    <t>ведущий инженер</t>
  </si>
  <si>
    <t>итого ФОТ</t>
  </si>
  <si>
    <t>отчисления с ФОТ</t>
  </si>
  <si>
    <t>Дмитриев Д.Ю.</t>
  </si>
  <si>
    <t>ООО "КЭК"</t>
  </si>
  <si>
    <t>Ведомость амортизации ОС за 2016 г.</t>
  </si>
  <si>
    <t>Отбор:</t>
  </si>
  <si>
    <t>Подразделение Равно "Филиал ООО "КЭК" в Московской области"</t>
  </si>
  <si>
    <t>вводное распределительное устройство ИВРУ-2 400А, 00-000056</t>
  </si>
  <si>
    <t>СКТП №2 шатура, 00-000053</t>
  </si>
  <si>
    <t>магистральные сети шатура, 00-000054</t>
  </si>
  <si>
    <t>комплектная трансформаторная подстанция К/К 6/0,4 кВ г.Королев ул. Тихонравова 29, 00-000055</t>
  </si>
  <si>
    <t xml:space="preserve">вольтамперфазлметр ВФМ-3, ФМО-2    </t>
  </si>
  <si>
    <t>комплекс измерительный поисковый КИП-2К, БУ-000001</t>
  </si>
  <si>
    <t>СКТП №1 шатура, 00-000052</t>
  </si>
  <si>
    <t>1,2,3,4 квартал 2016 г</t>
  </si>
  <si>
    <t>Доходы без НДС</t>
  </si>
  <si>
    <t>среднемес. показатель</t>
  </si>
  <si>
    <t>всего</t>
  </si>
  <si>
    <t>% от общ суммы</t>
  </si>
  <si>
    <t>ФМО</t>
  </si>
  <si>
    <t>передача</t>
  </si>
  <si>
    <t>тех.прис</t>
  </si>
  <si>
    <t>МОЭСК</t>
  </si>
  <si>
    <t>СНТ Орбита</t>
  </si>
  <si>
    <t>Рыжов</t>
  </si>
  <si>
    <t>Студия военных художников</t>
  </si>
  <si>
    <t>Трунина</t>
  </si>
  <si>
    <t>Фокина</t>
  </si>
  <si>
    <t>Ярмагомедов</t>
  </si>
  <si>
    <t>итого доходы</t>
  </si>
  <si>
    <t>% от общ суммы расходов</t>
  </si>
  <si>
    <t>аренда зем уч</t>
  </si>
  <si>
    <t>есн зарплата</t>
  </si>
  <si>
    <t>материальные расходы, огнетушители</t>
  </si>
  <si>
    <t xml:space="preserve">прочие расходы </t>
  </si>
  <si>
    <t>техприсоединение ск</t>
  </si>
  <si>
    <t>УПРАВЛЕНЧЕСКИЕ РАСХОДЫ</t>
  </si>
  <si>
    <t>есн ауп</t>
  </si>
  <si>
    <t>аренда офиса, парковки</t>
  </si>
  <si>
    <t>ВНЕРЕАЛИЗАЦИОННЫЕ РАСХОДЫ</t>
  </si>
  <si>
    <t>с/ст материалов, ос</t>
  </si>
  <si>
    <t>%% по займам</t>
  </si>
  <si>
    <t>прочие не приним. Для НО</t>
  </si>
  <si>
    <t>штрафы, пени</t>
  </si>
  <si>
    <t>доходы-расходы</t>
  </si>
  <si>
    <t>рентабельность, %</t>
  </si>
  <si>
    <t>кресло</t>
  </si>
  <si>
    <t xml:space="preserve">2 698,30 </t>
  </si>
  <si>
    <t>моноблок Asus Vivo</t>
  </si>
  <si>
    <t xml:space="preserve">26 966,10 </t>
  </si>
  <si>
    <t>Помещения</t>
  </si>
  <si>
    <t>Расшифровка расходов на оплату труда 2016 год</t>
  </si>
  <si>
    <t>Справка по расходам на аренду за 2016 год</t>
  </si>
  <si>
    <t>ООО Строй-Сервис</t>
  </si>
  <si>
    <t>ООО Фарммаркет</t>
  </si>
  <si>
    <t>ООО Глаголево-18</t>
  </si>
  <si>
    <t>ИП Афанасьев</t>
  </si>
  <si>
    <t>ООО Нара-С1</t>
  </si>
  <si>
    <t>Тандер</t>
  </si>
  <si>
    <t>ООО Топаз</t>
  </si>
  <si>
    <t>ООО СтройПроекМонтаж ХХI</t>
  </si>
  <si>
    <t>ООО Энергия</t>
  </si>
  <si>
    <t>Анищенко В.М.</t>
  </si>
  <si>
    <t>Обучение персонала</t>
  </si>
  <si>
    <t>ООО "Промышленный ресурс", НОУ РОНУПК Персонал-Космос</t>
  </si>
  <si>
    <t>ООО Каменый век</t>
  </si>
  <si>
    <t>накладная</t>
  </si>
  <si>
    <t>ООО Колесо</t>
  </si>
  <si>
    <t>ООО Складской Комплекс СтройГрупп</t>
  </si>
  <si>
    <t>ООО ЭлРоском</t>
  </si>
  <si>
    <t>ООО СоюхспецодеждаЦентр</t>
  </si>
  <si>
    <t>ООО Кварц</t>
  </si>
  <si>
    <t>ООО Экспохимтрейд</t>
  </si>
  <si>
    <t>Мосэнергосбыт</t>
  </si>
  <si>
    <t>ОСВ. Договор</t>
  </si>
  <si>
    <t>Справка по материалам,прочим расходам за 2016 од</t>
  </si>
  <si>
    <t>кол-во штатных единиц</t>
  </si>
  <si>
    <t>ООО Агни</t>
  </si>
  <si>
    <t>ООО Логистический центр</t>
  </si>
  <si>
    <t>ПАО МТС</t>
  </si>
  <si>
    <t>Справка по расходам на ремонт за 2016 год</t>
  </si>
  <si>
    <t>ОО СМНФ ИТР</t>
  </si>
  <si>
    <t>копии КС-2</t>
  </si>
  <si>
    <t>крнтрольная цифра</t>
  </si>
  <si>
    <t>копия договора, акт сверки</t>
  </si>
  <si>
    <t>Справка по услугам сторонних организаций, деятельность котрых является регулируемой за 2016 год</t>
  </si>
  <si>
    <t>ООО Югрэй</t>
  </si>
  <si>
    <t>авансовые отчеты</t>
  </si>
  <si>
    <t>Расходы на услуги банков</t>
  </si>
  <si>
    <t>Карточка счета</t>
  </si>
  <si>
    <t>Госпошлина</t>
  </si>
  <si>
    <t>платежные поручения, копия\ авансового отчета</t>
  </si>
  <si>
    <t>приложите сами плат.поручеения</t>
  </si>
  <si>
    <t>Расходы на ГСМ</t>
  </si>
  <si>
    <t>путевые листы</t>
  </si>
  <si>
    <t>ТК ТЕЛ РЕГИОН</t>
  </si>
  <si>
    <t>ООО Мосвышка</t>
  </si>
  <si>
    <t>ФГУП Почта России</t>
  </si>
  <si>
    <t>услуги автовышки</t>
  </si>
  <si>
    <t>почтовые услуги</t>
  </si>
  <si>
    <t>ООО Электронный экспресс</t>
  </si>
  <si>
    <t>прочие поставщики</t>
  </si>
  <si>
    <t>ЭЦП</t>
  </si>
  <si>
    <t xml:space="preserve">Прочие расходы </t>
  </si>
  <si>
    <t>Справка по расходам на сырье, материалы, запчасти, инструмент, топливо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</si>
</sst>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-#,##0.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</font>
    <font>
      <b/>
      <u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18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2" fillId="0" borderId="0" xfId="1" applyFont="1" applyAlignment="1">
      <alignment wrapText="1"/>
    </xf>
    <xf numFmtId="0" fontId="2" fillId="0" borderId="0" xfId="1" applyFont="1" applyBorder="1" applyAlignment="1">
      <alignment wrapText="1"/>
    </xf>
    <xf numFmtId="3" fontId="2" fillId="0" borderId="0" xfId="1" applyNumberFormat="1" applyFont="1"/>
    <xf numFmtId="3" fontId="2" fillId="0" borderId="0" xfId="1" applyNumberFormat="1" applyFont="1" applyBorder="1"/>
    <xf numFmtId="0" fontId="4" fillId="0" borderId="1" xfId="0" applyFont="1" applyFill="1" applyBorder="1"/>
    <xf numFmtId="3" fontId="2" fillId="0" borderId="0" xfId="1" applyNumberFormat="1" applyFont="1" applyAlignment="1">
      <alignment horizontal="center"/>
    </xf>
    <xf numFmtId="0" fontId="5" fillId="0" borderId="0" xfId="1" applyFont="1" applyAlignment="1">
      <alignment horizontal="left"/>
    </xf>
    <xf numFmtId="3" fontId="5" fillId="0" borderId="0" xfId="1" applyNumberFormat="1" applyFont="1" applyAlignment="1">
      <alignment horizontal="left"/>
    </xf>
    <xf numFmtId="3" fontId="5" fillId="0" borderId="0" xfId="1" applyNumberFormat="1" applyFont="1"/>
    <xf numFmtId="0" fontId="5" fillId="0" borderId="0" xfId="1" applyFont="1"/>
    <xf numFmtId="0" fontId="4" fillId="0" borderId="1" xfId="2" applyNumberFormat="1" applyFont="1" applyFill="1" applyBorder="1" applyAlignment="1">
      <alignment horizontal="left" vertical="top" wrapText="1" indent="1"/>
    </xf>
    <xf numFmtId="0" fontId="4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8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4" fillId="0" borderId="0" xfId="1" applyFont="1" applyAlignment="1">
      <alignment wrapText="1"/>
    </xf>
    <xf numFmtId="0" fontId="4" fillId="0" borderId="0" xfId="1" applyFont="1" applyBorder="1" applyAlignment="1">
      <alignment wrapText="1"/>
    </xf>
    <xf numFmtId="0" fontId="4" fillId="0" borderId="1" xfId="1" applyFont="1" applyBorder="1" applyAlignment="1">
      <alignment horizontal="left" wrapText="1"/>
    </xf>
    <xf numFmtId="3" fontId="4" fillId="0" borderId="1" xfId="1" applyNumberFormat="1" applyFont="1" applyBorder="1" applyAlignment="1">
      <alignment horizontal="right"/>
    </xf>
    <xf numFmtId="3" fontId="4" fillId="0" borderId="1" xfId="1" applyNumberFormat="1" applyFont="1" applyBorder="1" applyAlignment="1">
      <alignment horizontal="center"/>
    </xf>
    <xf numFmtId="3" fontId="4" fillId="0" borderId="0" xfId="1" applyNumberFormat="1" applyFont="1"/>
    <xf numFmtId="4" fontId="4" fillId="0" borderId="1" xfId="2" applyNumberFormat="1" applyFont="1" applyFill="1" applyBorder="1" applyAlignment="1">
      <alignment horizontal="right" vertical="top" wrapText="1"/>
    </xf>
    <xf numFmtId="3" fontId="4" fillId="0" borderId="0" xfId="1" applyNumberFormat="1" applyFont="1" applyBorder="1" applyAlignment="1">
      <alignment horizontal="left" wrapText="1"/>
    </xf>
    <xf numFmtId="4" fontId="4" fillId="0" borderId="1" xfId="0" applyNumberFormat="1" applyFont="1" applyFill="1" applyBorder="1"/>
    <xf numFmtId="0" fontId="4" fillId="0" borderId="0" xfId="1" applyFont="1" applyAlignment="1">
      <alignment horizontal="left" wrapText="1"/>
    </xf>
    <xf numFmtId="3" fontId="4" fillId="0" borderId="0" xfId="1" applyNumberFormat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left"/>
    </xf>
    <xf numFmtId="3" fontId="9" fillId="0" borderId="0" xfId="1" applyNumberFormat="1" applyFont="1" applyAlignment="1">
      <alignment horizontal="center"/>
    </xf>
    <xf numFmtId="3" fontId="9" fillId="0" borderId="0" xfId="1" applyNumberFormat="1" applyFont="1"/>
    <xf numFmtId="0" fontId="4" fillId="0" borderId="1" xfId="1" applyFont="1" applyBorder="1" applyAlignment="1">
      <alignment horizontal="center"/>
    </xf>
    <xf numFmtId="4" fontId="4" fillId="0" borderId="1" xfId="1" applyNumberFormat="1" applyFont="1" applyBorder="1" applyAlignment="1">
      <alignment horizontal="right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right"/>
    </xf>
    <xf numFmtId="3" fontId="4" fillId="0" borderId="1" xfId="1" applyNumberFormat="1" applyFont="1" applyBorder="1" applyAlignment="1">
      <alignment horizontal="center" wrapText="1"/>
    </xf>
    <xf numFmtId="0" fontId="4" fillId="0" borderId="1" xfId="1" applyFont="1" applyBorder="1" applyAlignment="1">
      <alignment wrapText="1"/>
    </xf>
    <xf numFmtId="3" fontId="4" fillId="0" borderId="5" xfId="1" applyNumberFormat="1" applyFont="1" applyBorder="1" applyAlignment="1">
      <alignment horizontal="left" wrapText="1"/>
    </xf>
    <xf numFmtId="3" fontId="4" fillId="0" borderId="7" xfId="1" applyNumberFormat="1" applyFont="1" applyBorder="1" applyAlignment="1">
      <alignment horizontal="left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2" fillId="0" borderId="1" xfId="1" applyFont="1" applyBorder="1" applyAlignment="1">
      <alignment wrapText="1"/>
    </xf>
    <xf numFmtId="0" fontId="9" fillId="0" borderId="1" xfId="1" applyFont="1" applyBorder="1" applyAlignment="1">
      <alignment horizontal="left" wrapText="1"/>
    </xf>
    <xf numFmtId="3" fontId="9" fillId="0" borderId="0" xfId="1" applyNumberFormat="1" applyFont="1" applyAlignment="1">
      <alignment horizontal="right"/>
    </xf>
    <xf numFmtId="4" fontId="9" fillId="0" borderId="1" xfId="1" applyNumberFormat="1" applyFont="1" applyBorder="1" applyAlignment="1">
      <alignment horizontal="right"/>
    </xf>
    <xf numFmtId="3" fontId="4" fillId="0" borderId="4" xfId="1" applyNumberFormat="1" applyFont="1" applyBorder="1" applyAlignment="1">
      <alignment horizontal="center"/>
    </xf>
    <xf numFmtId="0" fontId="10" fillId="0" borderId="0" xfId="1" applyFont="1" applyAlignment="1">
      <alignment horizontal="left" wrapText="1"/>
    </xf>
    <xf numFmtId="3" fontId="10" fillId="0" borderId="0" xfId="1" applyNumberFormat="1" applyFont="1" applyAlignment="1">
      <alignment horizontal="center"/>
    </xf>
    <xf numFmtId="0" fontId="10" fillId="0" borderId="0" xfId="1" applyFont="1"/>
    <xf numFmtId="0" fontId="2" fillId="0" borderId="0" xfId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left" wrapText="1"/>
    </xf>
    <xf numFmtId="0" fontId="2" fillId="0" borderId="0" xfId="1" applyFont="1" applyAlignment="1">
      <alignment horizontal="left" wrapText="1"/>
    </xf>
    <xf numFmtId="0" fontId="5" fillId="0" borderId="1" xfId="1" applyFont="1" applyBorder="1"/>
    <xf numFmtId="0" fontId="5" fillId="0" borderId="1" xfId="1" applyFont="1" applyBorder="1" applyAlignment="1">
      <alignment horizontal="left" wrapText="1"/>
    </xf>
    <xf numFmtId="3" fontId="5" fillId="0" borderId="1" xfId="1" applyNumberFormat="1" applyFont="1" applyBorder="1" applyAlignment="1">
      <alignment horizontal="center"/>
    </xf>
    <xf numFmtId="4" fontId="2" fillId="0" borderId="1" xfId="1" applyNumberFormat="1" applyFont="1" applyBorder="1" applyAlignment="1">
      <alignment horizontal="right"/>
    </xf>
    <xf numFmtId="4" fontId="10" fillId="0" borderId="0" xfId="1" applyNumberFormat="1" applyFont="1"/>
    <xf numFmtId="0" fontId="2" fillId="0" borderId="1" xfId="1" applyFont="1" applyBorder="1" applyAlignment="1">
      <alignment horizontal="left" wrapText="1"/>
    </xf>
    <xf numFmtId="3" fontId="2" fillId="0" borderId="0" xfId="1" applyNumberFormat="1" applyFont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left" wrapText="1"/>
    </xf>
    <xf numFmtId="0" fontId="5" fillId="0" borderId="0" xfId="1" applyFont="1" applyBorder="1"/>
    <xf numFmtId="0" fontId="5" fillId="0" borderId="0" xfId="1" applyFont="1" applyBorder="1" applyAlignment="1">
      <alignment horizontal="left" wrapText="1"/>
    </xf>
    <xf numFmtId="3" fontId="5" fillId="0" borderId="0" xfId="1" applyNumberFormat="1" applyFont="1" applyBorder="1" applyAlignment="1">
      <alignment horizontal="left"/>
    </xf>
    <xf numFmtId="3" fontId="5" fillId="0" borderId="0" xfId="1" applyNumberFormat="1" applyFont="1" applyBorder="1"/>
    <xf numFmtId="3" fontId="2" fillId="0" borderId="0" xfId="1" applyNumberFormat="1" applyFont="1" applyBorder="1" applyAlignment="1">
      <alignment horizontal="center"/>
    </xf>
    <xf numFmtId="3" fontId="2" fillId="0" borderId="0" xfId="1" applyNumberFormat="1" applyFont="1" applyBorder="1" applyAlignment="1">
      <alignment horizontal="left"/>
    </xf>
    <xf numFmtId="49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49" fontId="9" fillId="0" borderId="0" xfId="0" applyNumberFormat="1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4" fontId="4" fillId="0" borderId="0" xfId="0" applyNumberFormat="1" applyFont="1" applyFill="1" applyBorder="1"/>
    <xf numFmtId="49" fontId="4" fillId="0" borderId="0" xfId="0" applyNumberFormat="1" applyFont="1" applyFill="1"/>
    <xf numFmtId="0" fontId="4" fillId="0" borderId="0" xfId="0" applyFont="1" applyFill="1"/>
    <xf numFmtId="4" fontId="4" fillId="0" borderId="0" xfId="0" applyNumberFormat="1" applyFont="1" applyFill="1"/>
    <xf numFmtId="0" fontId="4" fillId="0" borderId="1" xfId="0" applyFont="1" applyFill="1" applyBorder="1" applyAlignment="1">
      <alignment horizontal="left"/>
    </xf>
    <xf numFmtId="49" fontId="9" fillId="0" borderId="0" xfId="0" applyNumberFormat="1" applyFont="1" applyFill="1"/>
    <xf numFmtId="0" fontId="9" fillId="0" borderId="0" xfId="0" applyFont="1" applyFill="1" applyAlignment="1">
      <alignment horizontal="right"/>
    </xf>
    <xf numFmtId="0" fontId="9" fillId="0" borderId="0" xfId="0" applyFont="1" applyFill="1"/>
    <xf numFmtId="49" fontId="4" fillId="0" borderId="1" xfId="0" applyNumberFormat="1" applyFont="1" applyFill="1" applyBorder="1"/>
    <xf numFmtId="0" fontId="9" fillId="0" borderId="1" xfId="1" applyFont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0" fontId="6" fillId="0" borderId="0" xfId="3" applyFont="1"/>
    <xf numFmtId="0" fontId="6" fillId="0" borderId="0" xfId="3" applyNumberFormat="1" applyFont="1" applyAlignment="1">
      <alignment horizontal="left" vertical="top" wrapText="1"/>
    </xf>
    <xf numFmtId="0" fontId="13" fillId="3" borderId="10" xfId="3" applyNumberFormat="1" applyFont="1" applyFill="1" applyBorder="1" applyAlignment="1">
      <alignment horizontal="left" vertical="top" wrapText="1"/>
    </xf>
    <xf numFmtId="0" fontId="13" fillId="3" borderId="11" xfId="3" applyNumberFormat="1" applyFont="1" applyFill="1" applyBorder="1" applyAlignment="1">
      <alignment horizontal="left" vertical="top" wrapText="1"/>
    </xf>
    <xf numFmtId="0" fontId="13" fillId="3" borderId="11" xfId="3" applyNumberFormat="1" applyFont="1" applyFill="1" applyBorder="1" applyAlignment="1">
      <alignment horizontal="right" vertical="top"/>
    </xf>
    <xf numFmtId="164" fontId="13" fillId="3" borderId="11" xfId="3" applyNumberFormat="1" applyFont="1" applyFill="1" applyBorder="1" applyAlignment="1">
      <alignment horizontal="right" vertical="top"/>
    </xf>
    <xf numFmtId="0" fontId="7" fillId="0" borderId="11" xfId="3" applyNumberFormat="1" applyFont="1" applyBorder="1" applyAlignment="1">
      <alignment horizontal="left" vertical="top" wrapText="1" indent="2"/>
    </xf>
    <xf numFmtId="0" fontId="7" fillId="0" borderId="11" xfId="3" applyNumberFormat="1" applyFont="1" applyBorder="1" applyAlignment="1">
      <alignment horizontal="right" vertical="top"/>
    </xf>
    <xf numFmtId="164" fontId="7" fillId="0" borderId="11" xfId="3" applyNumberFormat="1" applyFont="1" applyBorder="1" applyAlignment="1">
      <alignment horizontal="right" vertical="top"/>
    </xf>
    <xf numFmtId="0" fontId="11" fillId="3" borderId="10" xfId="3" applyNumberFormat="1" applyFont="1" applyFill="1" applyBorder="1" applyAlignment="1">
      <alignment horizontal="left" vertical="top"/>
    </xf>
    <xf numFmtId="0" fontId="11" fillId="3" borderId="10" xfId="3" applyNumberFormat="1" applyFont="1" applyFill="1" applyBorder="1" applyAlignment="1">
      <alignment horizontal="right" vertical="top"/>
    </xf>
    <xf numFmtId="164" fontId="11" fillId="3" borderId="10" xfId="3" applyNumberFormat="1" applyFont="1" applyFill="1" applyBorder="1" applyAlignment="1">
      <alignment horizontal="right" vertical="top"/>
    </xf>
    <xf numFmtId="49" fontId="14" fillId="0" borderId="0" xfId="0" applyNumberFormat="1" applyFont="1" applyFill="1"/>
    <xf numFmtId="0" fontId="14" fillId="0" borderId="0" xfId="0" applyFont="1" applyFill="1"/>
    <xf numFmtId="3" fontId="14" fillId="0" borderId="0" xfId="0" applyNumberFormat="1" applyFont="1" applyFill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/>
    </xf>
    <xf numFmtId="3" fontId="14" fillId="0" borderId="2" xfId="0" applyNumberFormat="1" applyFont="1" applyFill="1" applyBorder="1" applyAlignment="1">
      <alignment wrapText="1"/>
    </xf>
    <xf numFmtId="0" fontId="14" fillId="0" borderId="1" xfId="0" applyFont="1" applyFill="1" applyBorder="1"/>
    <xf numFmtId="3" fontId="14" fillId="0" borderId="1" xfId="0" applyNumberFormat="1" applyFont="1" applyFill="1" applyBorder="1"/>
    <xf numFmtId="3" fontId="14" fillId="0" borderId="2" xfId="0" applyNumberFormat="1" applyFont="1" applyFill="1" applyBorder="1"/>
    <xf numFmtId="4" fontId="14" fillId="0" borderId="1" xfId="0" applyNumberFormat="1" applyFont="1" applyFill="1" applyBorder="1"/>
    <xf numFmtId="4" fontId="14" fillId="0" borderId="0" xfId="0" applyNumberFormat="1" applyFont="1" applyFill="1"/>
    <xf numFmtId="9" fontId="14" fillId="0" borderId="2" xfId="0" applyNumberFormat="1" applyFont="1" applyFill="1" applyBorder="1"/>
    <xf numFmtId="3" fontId="14" fillId="0" borderId="0" xfId="0" applyNumberFormat="1" applyFont="1" applyFill="1" applyBorder="1"/>
    <xf numFmtId="3" fontId="15" fillId="0" borderId="8" xfId="0" applyNumberFormat="1" applyFont="1" applyFill="1" applyBorder="1"/>
    <xf numFmtId="9" fontId="14" fillId="0" borderId="1" xfId="0" applyNumberFormat="1" applyFont="1" applyFill="1" applyBorder="1"/>
    <xf numFmtId="0" fontId="7" fillId="0" borderId="1" xfId="2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/>
    </xf>
    <xf numFmtId="3" fontId="9" fillId="0" borderId="1" xfId="0" applyNumberFormat="1" applyFont="1" applyFill="1" applyBorder="1"/>
    <xf numFmtId="9" fontId="9" fillId="0" borderId="1" xfId="0" applyNumberFormat="1" applyFont="1" applyFill="1" applyBorder="1"/>
    <xf numFmtId="3" fontId="9" fillId="2" borderId="1" xfId="0" applyNumberFormat="1" applyFont="1" applyFill="1" applyBorder="1"/>
    <xf numFmtId="9" fontId="9" fillId="0" borderId="0" xfId="0" applyNumberFormat="1" applyFont="1" applyFill="1"/>
    <xf numFmtId="3" fontId="9" fillId="0" borderId="0" xfId="0" applyNumberFormat="1" applyFont="1" applyFill="1" applyBorder="1"/>
    <xf numFmtId="9" fontId="14" fillId="0" borderId="0" xfId="0" applyNumberFormat="1" applyFont="1" applyFill="1"/>
    <xf numFmtId="9" fontId="9" fillId="0" borderId="0" xfId="0" applyNumberFormat="1" applyFont="1" applyFill="1" applyAlignment="1">
      <alignment horizontal="right"/>
    </xf>
    <xf numFmtId="0" fontId="7" fillId="0" borderId="0" xfId="3" applyNumberFormat="1" applyFont="1" applyBorder="1" applyAlignment="1">
      <alignment horizontal="left" vertical="top" wrapText="1" indent="2"/>
    </xf>
    <xf numFmtId="0" fontId="7" fillId="0" borderId="0" xfId="3" applyNumberFormat="1" applyFont="1" applyBorder="1" applyAlignment="1">
      <alignment horizontal="right" vertical="top"/>
    </xf>
    <xf numFmtId="164" fontId="7" fillId="0" borderId="0" xfId="3" applyNumberFormat="1" applyFont="1" applyBorder="1" applyAlignment="1">
      <alignment horizontal="right" vertical="top"/>
    </xf>
    <xf numFmtId="164" fontId="6" fillId="0" borderId="0" xfId="0" applyNumberFormat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4" fontId="2" fillId="0" borderId="1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3" fontId="2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3" fontId="9" fillId="5" borderId="1" xfId="1" applyNumberFormat="1" applyFont="1" applyFill="1" applyBorder="1" applyAlignment="1">
      <alignment horizontal="right"/>
    </xf>
    <xf numFmtId="164" fontId="11" fillId="5" borderId="10" xfId="3" applyNumberFormat="1" applyFont="1" applyFill="1" applyBorder="1" applyAlignment="1">
      <alignment horizontal="right" vertical="top"/>
    </xf>
    <xf numFmtId="4" fontId="10" fillId="5" borderId="0" xfId="1" applyNumberFormat="1" applyFont="1" applyFill="1" applyAlignment="1">
      <alignment horizontal="right"/>
    </xf>
    <xf numFmtId="4" fontId="5" fillId="5" borderId="1" xfId="1" applyNumberFormat="1" applyFont="1" applyFill="1" applyBorder="1" applyAlignment="1">
      <alignment horizontal="right"/>
    </xf>
    <xf numFmtId="4" fontId="5" fillId="5" borderId="0" xfId="1" applyNumberFormat="1" applyFont="1" applyFill="1" applyBorder="1" applyAlignment="1">
      <alignment horizontal="right"/>
    </xf>
    <xf numFmtId="4" fontId="9" fillId="5" borderId="0" xfId="0" applyNumberFormat="1" applyFont="1" applyFill="1"/>
    <xf numFmtId="0" fontId="16" fillId="0" borderId="0" xfId="1" applyFont="1" applyBorder="1" applyAlignment="1">
      <alignment horizontal="center"/>
    </xf>
    <xf numFmtId="0" fontId="16" fillId="0" borderId="1" xfId="1" applyFont="1" applyBorder="1" applyAlignment="1">
      <alignment horizontal="center" wrapText="1"/>
    </xf>
    <xf numFmtId="3" fontId="17" fillId="0" borderId="0" xfId="1" applyNumberFormat="1" applyFont="1" applyBorder="1" applyAlignment="1">
      <alignment horizontal="center"/>
    </xf>
    <xf numFmtId="3" fontId="16" fillId="0" borderId="0" xfId="1" applyNumberFormat="1" applyFont="1" applyBorder="1" applyAlignment="1">
      <alignment horizontal="center"/>
    </xf>
    <xf numFmtId="3" fontId="16" fillId="0" borderId="0" xfId="1" applyNumberFormat="1" applyFont="1" applyAlignment="1">
      <alignment horizontal="center"/>
    </xf>
    <xf numFmtId="0" fontId="16" fillId="0" borderId="0" xfId="1" applyFont="1" applyAlignment="1">
      <alignment horizontal="center"/>
    </xf>
    <xf numFmtId="4" fontId="18" fillId="0" borderId="1" xfId="1" applyNumberFormat="1" applyFont="1" applyBorder="1" applyAlignment="1">
      <alignment horizontal="right"/>
    </xf>
    <xf numFmtId="0" fontId="16" fillId="0" borderId="1" xfId="1" applyFont="1" applyBorder="1" applyAlignment="1">
      <alignment wrapText="1"/>
    </xf>
    <xf numFmtId="0" fontId="19" fillId="6" borderId="1" xfId="1" applyFont="1" applyFill="1" applyBorder="1" applyAlignment="1">
      <alignment wrapText="1"/>
    </xf>
    <xf numFmtId="0" fontId="2" fillId="0" borderId="0" xfId="1" applyFont="1" applyFill="1" applyAlignment="1">
      <alignment horizontal="left"/>
    </xf>
    <xf numFmtId="0" fontId="2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4" fontId="2" fillId="4" borderId="1" xfId="1" applyNumberFormat="1" applyFont="1" applyFill="1" applyBorder="1" applyAlignment="1">
      <alignment horizontal="right"/>
    </xf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3" fillId="3" borderId="10" xfId="3" applyNumberFormat="1" applyFont="1" applyFill="1" applyBorder="1" applyAlignment="1">
      <alignment horizontal="left" vertical="top" wrapText="1"/>
    </xf>
    <xf numFmtId="0" fontId="11" fillId="0" borderId="0" xfId="3" applyNumberFormat="1" applyFont="1" applyAlignment="1">
      <alignment horizontal="center" wrapText="1"/>
    </xf>
    <xf numFmtId="0" fontId="12" fillId="0" borderId="0" xfId="3" applyNumberFormat="1" applyFont="1" applyAlignment="1">
      <alignment horizontal="center" wrapText="1"/>
    </xf>
    <xf numFmtId="0" fontId="6" fillId="0" borderId="0" xfId="3" applyNumberFormat="1" applyFont="1" applyAlignment="1">
      <alignment horizontal="center" vertical="top" wrapText="1"/>
    </xf>
    <xf numFmtId="0" fontId="8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14" fillId="0" borderId="9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0" fontId="15" fillId="0" borderId="4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</cellXfs>
  <cellStyles count="4">
    <cellStyle name="Обычный" xfId="0" builtinId="0"/>
    <cellStyle name="Обычный_амортиз" xfId="3"/>
    <cellStyle name="Обычный_Лист1" xfId="2"/>
    <cellStyle name="Обычный_Цеховые, общехоз, зарплат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37"/>
  <sheetViews>
    <sheetView topLeftCell="A7" zoomScaleNormal="100" workbookViewId="0">
      <selection activeCell="C28" sqref="C28:C29"/>
    </sheetView>
  </sheetViews>
  <sheetFormatPr defaultColWidth="9.140625" defaultRowHeight="15" x14ac:dyDescent="0.25"/>
  <cols>
    <col min="1" max="1" width="4" style="19" customWidth="1"/>
    <col min="2" max="2" width="34.42578125" style="20" customWidth="1"/>
    <col min="3" max="3" width="15.85546875" style="24" customWidth="1"/>
    <col min="4" max="4" width="25.5703125" style="24" customWidth="1"/>
    <col min="5" max="5" width="16" style="19" customWidth="1"/>
    <col min="6" max="6" width="9.42578125" style="19" customWidth="1"/>
    <col min="7" max="8" width="9.140625" style="19"/>
    <col min="9" max="9" width="11.42578125" style="19" bestFit="1" customWidth="1"/>
    <col min="10" max="250" width="9.140625" style="19"/>
    <col min="251" max="251" width="39.85546875" style="19" customWidth="1"/>
    <col min="252" max="252" width="0" style="19" hidden="1" customWidth="1"/>
    <col min="253" max="253" width="88.7109375" style="19" customWidth="1"/>
    <col min="254" max="254" width="16.28515625" style="19" customWidth="1"/>
    <col min="255" max="255" width="0" style="19" hidden="1" customWidth="1"/>
    <col min="256" max="256" width="22.28515625" style="19" customWidth="1"/>
    <col min="257" max="257" width="20.42578125" style="19" customWidth="1"/>
    <col min="258" max="258" width="9.42578125" style="19" customWidth="1"/>
    <col min="259" max="259" width="16" style="19" customWidth="1"/>
    <col min="260" max="262" width="9.42578125" style="19" customWidth="1"/>
    <col min="263" max="506" width="9.140625" style="19"/>
    <col min="507" max="507" width="39.85546875" style="19" customWidth="1"/>
    <col min="508" max="508" width="0" style="19" hidden="1" customWidth="1"/>
    <col min="509" max="509" width="88.7109375" style="19" customWidth="1"/>
    <col min="510" max="510" width="16.28515625" style="19" customWidth="1"/>
    <col min="511" max="511" width="0" style="19" hidden="1" customWidth="1"/>
    <col min="512" max="512" width="22.28515625" style="19" customWidth="1"/>
    <col min="513" max="513" width="20.42578125" style="19" customWidth="1"/>
    <col min="514" max="514" width="9.42578125" style="19" customWidth="1"/>
    <col min="515" max="515" width="16" style="19" customWidth="1"/>
    <col min="516" max="518" width="9.42578125" style="19" customWidth="1"/>
    <col min="519" max="762" width="9.140625" style="19"/>
    <col min="763" max="763" width="39.85546875" style="19" customWidth="1"/>
    <col min="764" max="764" width="0" style="19" hidden="1" customWidth="1"/>
    <col min="765" max="765" width="88.7109375" style="19" customWidth="1"/>
    <col min="766" max="766" width="16.28515625" style="19" customWidth="1"/>
    <col min="767" max="767" width="0" style="19" hidden="1" customWidth="1"/>
    <col min="768" max="768" width="22.28515625" style="19" customWidth="1"/>
    <col min="769" max="769" width="20.42578125" style="19" customWidth="1"/>
    <col min="770" max="770" width="9.42578125" style="19" customWidth="1"/>
    <col min="771" max="771" width="16" style="19" customWidth="1"/>
    <col min="772" max="774" width="9.42578125" style="19" customWidth="1"/>
    <col min="775" max="1018" width="9.140625" style="19"/>
    <col min="1019" max="1019" width="39.85546875" style="19" customWidth="1"/>
    <col min="1020" max="1020" width="0" style="19" hidden="1" customWidth="1"/>
    <col min="1021" max="1021" width="88.7109375" style="19" customWidth="1"/>
    <col min="1022" max="1022" width="16.28515625" style="19" customWidth="1"/>
    <col min="1023" max="1023" width="0" style="19" hidden="1" customWidth="1"/>
    <col min="1024" max="1024" width="22.28515625" style="19" customWidth="1"/>
    <col min="1025" max="1025" width="20.42578125" style="19" customWidth="1"/>
    <col min="1026" max="1026" width="9.42578125" style="19" customWidth="1"/>
    <col min="1027" max="1027" width="16" style="19" customWidth="1"/>
    <col min="1028" max="1030" width="9.42578125" style="19" customWidth="1"/>
    <col min="1031" max="1274" width="9.140625" style="19"/>
    <col min="1275" max="1275" width="39.85546875" style="19" customWidth="1"/>
    <col min="1276" max="1276" width="0" style="19" hidden="1" customWidth="1"/>
    <col min="1277" max="1277" width="88.7109375" style="19" customWidth="1"/>
    <col min="1278" max="1278" width="16.28515625" style="19" customWidth="1"/>
    <col min="1279" max="1279" width="0" style="19" hidden="1" customWidth="1"/>
    <col min="1280" max="1280" width="22.28515625" style="19" customWidth="1"/>
    <col min="1281" max="1281" width="20.42578125" style="19" customWidth="1"/>
    <col min="1282" max="1282" width="9.42578125" style="19" customWidth="1"/>
    <col min="1283" max="1283" width="16" style="19" customWidth="1"/>
    <col min="1284" max="1286" width="9.42578125" style="19" customWidth="1"/>
    <col min="1287" max="1530" width="9.140625" style="19"/>
    <col min="1531" max="1531" width="39.85546875" style="19" customWidth="1"/>
    <col min="1532" max="1532" width="0" style="19" hidden="1" customWidth="1"/>
    <col min="1533" max="1533" width="88.7109375" style="19" customWidth="1"/>
    <col min="1534" max="1534" width="16.28515625" style="19" customWidth="1"/>
    <col min="1535" max="1535" width="0" style="19" hidden="1" customWidth="1"/>
    <col min="1536" max="1536" width="22.28515625" style="19" customWidth="1"/>
    <col min="1537" max="1537" width="20.42578125" style="19" customWidth="1"/>
    <col min="1538" max="1538" width="9.42578125" style="19" customWidth="1"/>
    <col min="1539" max="1539" width="16" style="19" customWidth="1"/>
    <col min="1540" max="1542" width="9.42578125" style="19" customWidth="1"/>
    <col min="1543" max="1786" width="9.140625" style="19"/>
    <col min="1787" max="1787" width="39.85546875" style="19" customWidth="1"/>
    <col min="1788" max="1788" width="0" style="19" hidden="1" customWidth="1"/>
    <col min="1789" max="1789" width="88.7109375" style="19" customWidth="1"/>
    <col min="1790" max="1790" width="16.28515625" style="19" customWidth="1"/>
    <col min="1791" max="1791" width="0" style="19" hidden="1" customWidth="1"/>
    <col min="1792" max="1792" width="22.28515625" style="19" customWidth="1"/>
    <col min="1793" max="1793" width="20.42578125" style="19" customWidth="1"/>
    <col min="1794" max="1794" width="9.42578125" style="19" customWidth="1"/>
    <col min="1795" max="1795" width="16" style="19" customWidth="1"/>
    <col min="1796" max="1798" width="9.42578125" style="19" customWidth="1"/>
    <col min="1799" max="2042" width="9.140625" style="19"/>
    <col min="2043" max="2043" width="39.85546875" style="19" customWidth="1"/>
    <col min="2044" max="2044" width="0" style="19" hidden="1" customWidth="1"/>
    <col min="2045" max="2045" width="88.7109375" style="19" customWidth="1"/>
    <col min="2046" max="2046" width="16.28515625" style="19" customWidth="1"/>
    <col min="2047" max="2047" width="0" style="19" hidden="1" customWidth="1"/>
    <col min="2048" max="2048" width="22.28515625" style="19" customWidth="1"/>
    <col min="2049" max="2049" width="20.42578125" style="19" customWidth="1"/>
    <col min="2050" max="2050" width="9.42578125" style="19" customWidth="1"/>
    <col min="2051" max="2051" width="16" style="19" customWidth="1"/>
    <col min="2052" max="2054" width="9.42578125" style="19" customWidth="1"/>
    <col min="2055" max="2298" width="9.140625" style="19"/>
    <col min="2299" max="2299" width="39.85546875" style="19" customWidth="1"/>
    <col min="2300" max="2300" width="0" style="19" hidden="1" customWidth="1"/>
    <col min="2301" max="2301" width="88.7109375" style="19" customWidth="1"/>
    <col min="2302" max="2302" width="16.28515625" style="19" customWidth="1"/>
    <col min="2303" max="2303" width="0" style="19" hidden="1" customWidth="1"/>
    <col min="2304" max="2304" width="22.28515625" style="19" customWidth="1"/>
    <col min="2305" max="2305" width="20.42578125" style="19" customWidth="1"/>
    <col min="2306" max="2306" width="9.42578125" style="19" customWidth="1"/>
    <col min="2307" max="2307" width="16" style="19" customWidth="1"/>
    <col min="2308" max="2310" width="9.42578125" style="19" customWidth="1"/>
    <col min="2311" max="2554" width="9.140625" style="19"/>
    <col min="2555" max="2555" width="39.85546875" style="19" customWidth="1"/>
    <col min="2556" max="2556" width="0" style="19" hidden="1" customWidth="1"/>
    <col min="2557" max="2557" width="88.7109375" style="19" customWidth="1"/>
    <col min="2558" max="2558" width="16.28515625" style="19" customWidth="1"/>
    <col min="2559" max="2559" width="0" style="19" hidden="1" customWidth="1"/>
    <col min="2560" max="2560" width="22.28515625" style="19" customWidth="1"/>
    <col min="2561" max="2561" width="20.42578125" style="19" customWidth="1"/>
    <col min="2562" max="2562" width="9.42578125" style="19" customWidth="1"/>
    <col min="2563" max="2563" width="16" style="19" customWidth="1"/>
    <col min="2564" max="2566" width="9.42578125" style="19" customWidth="1"/>
    <col min="2567" max="2810" width="9.140625" style="19"/>
    <col min="2811" max="2811" width="39.85546875" style="19" customWidth="1"/>
    <col min="2812" max="2812" width="0" style="19" hidden="1" customWidth="1"/>
    <col min="2813" max="2813" width="88.7109375" style="19" customWidth="1"/>
    <col min="2814" max="2814" width="16.28515625" style="19" customWidth="1"/>
    <col min="2815" max="2815" width="0" style="19" hidden="1" customWidth="1"/>
    <col min="2816" max="2816" width="22.28515625" style="19" customWidth="1"/>
    <col min="2817" max="2817" width="20.42578125" style="19" customWidth="1"/>
    <col min="2818" max="2818" width="9.42578125" style="19" customWidth="1"/>
    <col min="2819" max="2819" width="16" style="19" customWidth="1"/>
    <col min="2820" max="2822" width="9.42578125" style="19" customWidth="1"/>
    <col min="2823" max="3066" width="9.140625" style="19"/>
    <col min="3067" max="3067" width="39.85546875" style="19" customWidth="1"/>
    <col min="3068" max="3068" width="0" style="19" hidden="1" customWidth="1"/>
    <col min="3069" max="3069" width="88.7109375" style="19" customWidth="1"/>
    <col min="3070" max="3070" width="16.28515625" style="19" customWidth="1"/>
    <col min="3071" max="3071" width="0" style="19" hidden="1" customWidth="1"/>
    <col min="3072" max="3072" width="22.28515625" style="19" customWidth="1"/>
    <col min="3073" max="3073" width="20.42578125" style="19" customWidth="1"/>
    <col min="3074" max="3074" width="9.42578125" style="19" customWidth="1"/>
    <col min="3075" max="3075" width="16" style="19" customWidth="1"/>
    <col min="3076" max="3078" width="9.42578125" style="19" customWidth="1"/>
    <col min="3079" max="3322" width="9.140625" style="19"/>
    <col min="3323" max="3323" width="39.85546875" style="19" customWidth="1"/>
    <col min="3324" max="3324" width="0" style="19" hidden="1" customWidth="1"/>
    <col min="3325" max="3325" width="88.7109375" style="19" customWidth="1"/>
    <col min="3326" max="3326" width="16.28515625" style="19" customWidth="1"/>
    <col min="3327" max="3327" width="0" style="19" hidden="1" customWidth="1"/>
    <col min="3328" max="3328" width="22.28515625" style="19" customWidth="1"/>
    <col min="3329" max="3329" width="20.42578125" style="19" customWidth="1"/>
    <col min="3330" max="3330" width="9.42578125" style="19" customWidth="1"/>
    <col min="3331" max="3331" width="16" style="19" customWidth="1"/>
    <col min="3332" max="3334" width="9.42578125" style="19" customWidth="1"/>
    <col min="3335" max="3578" width="9.140625" style="19"/>
    <col min="3579" max="3579" width="39.85546875" style="19" customWidth="1"/>
    <col min="3580" max="3580" width="0" style="19" hidden="1" customWidth="1"/>
    <col min="3581" max="3581" width="88.7109375" style="19" customWidth="1"/>
    <col min="3582" max="3582" width="16.28515625" style="19" customWidth="1"/>
    <col min="3583" max="3583" width="0" style="19" hidden="1" customWidth="1"/>
    <col min="3584" max="3584" width="22.28515625" style="19" customWidth="1"/>
    <col min="3585" max="3585" width="20.42578125" style="19" customWidth="1"/>
    <col min="3586" max="3586" width="9.42578125" style="19" customWidth="1"/>
    <col min="3587" max="3587" width="16" style="19" customWidth="1"/>
    <col min="3588" max="3590" width="9.42578125" style="19" customWidth="1"/>
    <col min="3591" max="3834" width="9.140625" style="19"/>
    <col min="3835" max="3835" width="39.85546875" style="19" customWidth="1"/>
    <col min="3836" max="3836" width="0" style="19" hidden="1" customWidth="1"/>
    <col min="3837" max="3837" width="88.7109375" style="19" customWidth="1"/>
    <col min="3838" max="3838" width="16.28515625" style="19" customWidth="1"/>
    <col min="3839" max="3839" width="0" style="19" hidden="1" customWidth="1"/>
    <col min="3840" max="3840" width="22.28515625" style="19" customWidth="1"/>
    <col min="3841" max="3841" width="20.42578125" style="19" customWidth="1"/>
    <col min="3842" max="3842" width="9.42578125" style="19" customWidth="1"/>
    <col min="3843" max="3843" width="16" style="19" customWidth="1"/>
    <col min="3844" max="3846" width="9.42578125" style="19" customWidth="1"/>
    <col min="3847" max="4090" width="9.140625" style="19"/>
    <col min="4091" max="4091" width="39.85546875" style="19" customWidth="1"/>
    <col min="4092" max="4092" width="0" style="19" hidden="1" customWidth="1"/>
    <col min="4093" max="4093" width="88.7109375" style="19" customWidth="1"/>
    <col min="4094" max="4094" width="16.28515625" style="19" customWidth="1"/>
    <col min="4095" max="4095" width="0" style="19" hidden="1" customWidth="1"/>
    <col min="4096" max="4096" width="22.28515625" style="19" customWidth="1"/>
    <col min="4097" max="4097" width="20.42578125" style="19" customWidth="1"/>
    <col min="4098" max="4098" width="9.42578125" style="19" customWidth="1"/>
    <col min="4099" max="4099" width="16" style="19" customWidth="1"/>
    <col min="4100" max="4102" width="9.42578125" style="19" customWidth="1"/>
    <col min="4103" max="4346" width="9.140625" style="19"/>
    <col min="4347" max="4347" width="39.85546875" style="19" customWidth="1"/>
    <col min="4348" max="4348" width="0" style="19" hidden="1" customWidth="1"/>
    <col min="4349" max="4349" width="88.7109375" style="19" customWidth="1"/>
    <col min="4350" max="4350" width="16.28515625" style="19" customWidth="1"/>
    <col min="4351" max="4351" width="0" style="19" hidden="1" customWidth="1"/>
    <col min="4352" max="4352" width="22.28515625" style="19" customWidth="1"/>
    <col min="4353" max="4353" width="20.42578125" style="19" customWidth="1"/>
    <col min="4354" max="4354" width="9.42578125" style="19" customWidth="1"/>
    <col min="4355" max="4355" width="16" style="19" customWidth="1"/>
    <col min="4356" max="4358" width="9.42578125" style="19" customWidth="1"/>
    <col min="4359" max="4602" width="9.140625" style="19"/>
    <col min="4603" max="4603" width="39.85546875" style="19" customWidth="1"/>
    <col min="4604" max="4604" width="0" style="19" hidden="1" customWidth="1"/>
    <col min="4605" max="4605" width="88.7109375" style="19" customWidth="1"/>
    <col min="4606" max="4606" width="16.28515625" style="19" customWidth="1"/>
    <col min="4607" max="4607" width="0" style="19" hidden="1" customWidth="1"/>
    <col min="4608" max="4608" width="22.28515625" style="19" customWidth="1"/>
    <col min="4609" max="4609" width="20.42578125" style="19" customWidth="1"/>
    <col min="4610" max="4610" width="9.42578125" style="19" customWidth="1"/>
    <col min="4611" max="4611" width="16" style="19" customWidth="1"/>
    <col min="4612" max="4614" width="9.42578125" style="19" customWidth="1"/>
    <col min="4615" max="4858" width="9.140625" style="19"/>
    <col min="4859" max="4859" width="39.85546875" style="19" customWidth="1"/>
    <col min="4860" max="4860" width="0" style="19" hidden="1" customWidth="1"/>
    <col min="4861" max="4861" width="88.7109375" style="19" customWidth="1"/>
    <col min="4862" max="4862" width="16.28515625" style="19" customWidth="1"/>
    <col min="4863" max="4863" width="0" style="19" hidden="1" customWidth="1"/>
    <col min="4864" max="4864" width="22.28515625" style="19" customWidth="1"/>
    <col min="4865" max="4865" width="20.42578125" style="19" customWidth="1"/>
    <col min="4866" max="4866" width="9.42578125" style="19" customWidth="1"/>
    <col min="4867" max="4867" width="16" style="19" customWidth="1"/>
    <col min="4868" max="4870" width="9.42578125" style="19" customWidth="1"/>
    <col min="4871" max="5114" width="9.140625" style="19"/>
    <col min="5115" max="5115" width="39.85546875" style="19" customWidth="1"/>
    <col min="5116" max="5116" width="0" style="19" hidden="1" customWidth="1"/>
    <col min="5117" max="5117" width="88.7109375" style="19" customWidth="1"/>
    <col min="5118" max="5118" width="16.28515625" style="19" customWidth="1"/>
    <col min="5119" max="5119" width="0" style="19" hidden="1" customWidth="1"/>
    <col min="5120" max="5120" width="22.28515625" style="19" customWidth="1"/>
    <col min="5121" max="5121" width="20.42578125" style="19" customWidth="1"/>
    <col min="5122" max="5122" width="9.42578125" style="19" customWidth="1"/>
    <col min="5123" max="5123" width="16" style="19" customWidth="1"/>
    <col min="5124" max="5126" width="9.42578125" style="19" customWidth="1"/>
    <col min="5127" max="5370" width="9.140625" style="19"/>
    <col min="5371" max="5371" width="39.85546875" style="19" customWidth="1"/>
    <col min="5372" max="5372" width="0" style="19" hidden="1" customWidth="1"/>
    <col min="5373" max="5373" width="88.7109375" style="19" customWidth="1"/>
    <col min="5374" max="5374" width="16.28515625" style="19" customWidth="1"/>
    <col min="5375" max="5375" width="0" style="19" hidden="1" customWidth="1"/>
    <col min="5376" max="5376" width="22.28515625" style="19" customWidth="1"/>
    <col min="5377" max="5377" width="20.42578125" style="19" customWidth="1"/>
    <col min="5378" max="5378" width="9.42578125" style="19" customWidth="1"/>
    <col min="5379" max="5379" width="16" style="19" customWidth="1"/>
    <col min="5380" max="5382" width="9.42578125" style="19" customWidth="1"/>
    <col min="5383" max="5626" width="9.140625" style="19"/>
    <col min="5627" max="5627" width="39.85546875" style="19" customWidth="1"/>
    <col min="5628" max="5628" width="0" style="19" hidden="1" customWidth="1"/>
    <col min="5629" max="5629" width="88.7109375" style="19" customWidth="1"/>
    <col min="5630" max="5630" width="16.28515625" style="19" customWidth="1"/>
    <col min="5631" max="5631" width="0" style="19" hidden="1" customWidth="1"/>
    <col min="5632" max="5632" width="22.28515625" style="19" customWidth="1"/>
    <col min="5633" max="5633" width="20.42578125" style="19" customWidth="1"/>
    <col min="5634" max="5634" width="9.42578125" style="19" customWidth="1"/>
    <col min="5635" max="5635" width="16" style="19" customWidth="1"/>
    <col min="5636" max="5638" width="9.42578125" style="19" customWidth="1"/>
    <col min="5639" max="5882" width="9.140625" style="19"/>
    <col min="5883" max="5883" width="39.85546875" style="19" customWidth="1"/>
    <col min="5884" max="5884" width="0" style="19" hidden="1" customWidth="1"/>
    <col min="5885" max="5885" width="88.7109375" style="19" customWidth="1"/>
    <col min="5886" max="5886" width="16.28515625" style="19" customWidth="1"/>
    <col min="5887" max="5887" width="0" style="19" hidden="1" customWidth="1"/>
    <col min="5888" max="5888" width="22.28515625" style="19" customWidth="1"/>
    <col min="5889" max="5889" width="20.42578125" style="19" customWidth="1"/>
    <col min="5890" max="5890" width="9.42578125" style="19" customWidth="1"/>
    <col min="5891" max="5891" width="16" style="19" customWidth="1"/>
    <col min="5892" max="5894" width="9.42578125" style="19" customWidth="1"/>
    <col min="5895" max="6138" width="9.140625" style="19"/>
    <col min="6139" max="6139" width="39.85546875" style="19" customWidth="1"/>
    <col min="6140" max="6140" width="0" style="19" hidden="1" customWidth="1"/>
    <col min="6141" max="6141" width="88.7109375" style="19" customWidth="1"/>
    <col min="6142" max="6142" width="16.28515625" style="19" customWidth="1"/>
    <col min="6143" max="6143" width="0" style="19" hidden="1" customWidth="1"/>
    <col min="6144" max="6144" width="22.28515625" style="19" customWidth="1"/>
    <col min="6145" max="6145" width="20.42578125" style="19" customWidth="1"/>
    <col min="6146" max="6146" width="9.42578125" style="19" customWidth="1"/>
    <col min="6147" max="6147" width="16" style="19" customWidth="1"/>
    <col min="6148" max="6150" width="9.42578125" style="19" customWidth="1"/>
    <col min="6151" max="6394" width="9.140625" style="19"/>
    <col min="6395" max="6395" width="39.85546875" style="19" customWidth="1"/>
    <col min="6396" max="6396" width="0" style="19" hidden="1" customWidth="1"/>
    <col min="6397" max="6397" width="88.7109375" style="19" customWidth="1"/>
    <col min="6398" max="6398" width="16.28515625" style="19" customWidth="1"/>
    <col min="6399" max="6399" width="0" style="19" hidden="1" customWidth="1"/>
    <col min="6400" max="6400" width="22.28515625" style="19" customWidth="1"/>
    <col min="6401" max="6401" width="20.42578125" style="19" customWidth="1"/>
    <col min="6402" max="6402" width="9.42578125" style="19" customWidth="1"/>
    <col min="6403" max="6403" width="16" style="19" customWidth="1"/>
    <col min="6404" max="6406" width="9.42578125" style="19" customWidth="1"/>
    <col min="6407" max="6650" width="9.140625" style="19"/>
    <col min="6651" max="6651" width="39.85546875" style="19" customWidth="1"/>
    <col min="6652" max="6652" width="0" style="19" hidden="1" customWidth="1"/>
    <col min="6653" max="6653" width="88.7109375" style="19" customWidth="1"/>
    <col min="6654" max="6654" width="16.28515625" style="19" customWidth="1"/>
    <col min="6655" max="6655" width="0" style="19" hidden="1" customWidth="1"/>
    <col min="6656" max="6656" width="22.28515625" style="19" customWidth="1"/>
    <col min="6657" max="6657" width="20.42578125" style="19" customWidth="1"/>
    <col min="6658" max="6658" width="9.42578125" style="19" customWidth="1"/>
    <col min="6659" max="6659" width="16" style="19" customWidth="1"/>
    <col min="6660" max="6662" width="9.42578125" style="19" customWidth="1"/>
    <col min="6663" max="6906" width="9.140625" style="19"/>
    <col min="6907" max="6907" width="39.85546875" style="19" customWidth="1"/>
    <col min="6908" max="6908" width="0" style="19" hidden="1" customWidth="1"/>
    <col min="6909" max="6909" width="88.7109375" style="19" customWidth="1"/>
    <col min="6910" max="6910" width="16.28515625" style="19" customWidth="1"/>
    <col min="6911" max="6911" width="0" style="19" hidden="1" customWidth="1"/>
    <col min="6912" max="6912" width="22.28515625" style="19" customWidth="1"/>
    <col min="6913" max="6913" width="20.42578125" style="19" customWidth="1"/>
    <col min="6914" max="6914" width="9.42578125" style="19" customWidth="1"/>
    <col min="6915" max="6915" width="16" style="19" customWidth="1"/>
    <col min="6916" max="6918" width="9.42578125" style="19" customWidth="1"/>
    <col min="6919" max="7162" width="9.140625" style="19"/>
    <col min="7163" max="7163" width="39.85546875" style="19" customWidth="1"/>
    <col min="7164" max="7164" width="0" style="19" hidden="1" customWidth="1"/>
    <col min="7165" max="7165" width="88.7109375" style="19" customWidth="1"/>
    <col min="7166" max="7166" width="16.28515625" style="19" customWidth="1"/>
    <col min="7167" max="7167" width="0" style="19" hidden="1" customWidth="1"/>
    <col min="7168" max="7168" width="22.28515625" style="19" customWidth="1"/>
    <col min="7169" max="7169" width="20.42578125" style="19" customWidth="1"/>
    <col min="7170" max="7170" width="9.42578125" style="19" customWidth="1"/>
    <col min="7171" max="7171" width="16" style="19" customWidth="1"/>
    <col min="7172" max="7174" width="9.42578125" style="19" customWidth="1"/>
    <col min="7175" max="7418" width="9.140625" style="19"/>
    <col min="7419" max="7419" width="39.85546875" style="19" customWidth="1"/>
    <col min="7420" max="7420" width="0" style="19" hidden="1" customWidth="1"/>
    <col min="7421" max="7421" width="88.7109375" style="19" customWidth="1"/>
    <col min="7422" max="7422" width="16.28515625" style="19" customWidth="1"/>
    <col min="7423" max="7423" width="0" style="19" hidden="1" customWidth="1"/>
    <col min="7424" max="7424" width="22.28515625" style="19" customWidth="1"/>
    <col min="7425" max="7425" width="20.42578125" style="19" customWidth="1"/>
    <col min="7426" max="7426" width="9.42578125" style="19" customWidth="1"/>
    <col min="7427" max="7427" width="16" style="19" customWidth="1"/>
    <col min="7428" max="7430" width="9.42578125" style="19" customWidth="1"/>
    <col min="7431" max="7674" width="9.140625" style="19"/>
    <col min="7675" max="7675" width="39.85546875" style="19" customWidth="1"/>
    <col min="7676" max="7676" width="0" style="19" hidden="1" customWidth="1"/>
    <col min="7677" max="7677" width="88.7109375" style="19" customWidth="1"/>
    <col min="7678" max="7678" width="16.28515625" style="19" customWidth="1"/>
    <col min="7679" max="7679" width="0" style="19" hidden="1" customWidth="1"/>
    <col min="7680" max="7680" width="22.28515625" style="19" customWidth="1"/>
    <col min="7681" max="7681" width="20.42578125" style="19" customWidth="1"/>
    <col min="7682" max="7682" width="9.42578125" style="19" customWidth="1"/>
    <col min="7683" max="7683" width="16" style="19" customWidth="1"/>
    <col min="7684" max="7686" width="9.42578125" style="19" customWidth="1"/>
    <col min="7687" max="7930" width="9.140625" style="19"/>
    <col min="7931" max="7931" width="39.85546875" style="19" customWidth="1"/>
    <col min="7932" max="7932" width="0" style="19" hidden="1" customWidth="1"/>
    <col min="7933" max="7933" width="88.7109375" style="19" customWidth="1"/>
    <col min="7934" max="7934" width="16.28515625" style="19" customWidth="1"/>
    <col min="7935" max="7935" width="0" style="19" hidden="1" customWidth="1"/>
    <col min="7936" max="7936" width="22.28515625" style="19" customWidth="1"/>
    <col min="7937" max="7937" width="20.42578125" style="19" customWidth="1"/>
    <col min="7938" max="7938" width="9.42578125" style="19" customWidth="1"/>
    <col min="7939" max="7939" width="16" style="19" customWidth="1"/>
    <col min="7940" max="7942" width="9.42578125" style="19" customWidth="1"/>
    <col min="7943" max="8186" width="9.140625" style="19"/>
    <col min="8187" max="8187" width="39.85546875" style="19" customWidth="1"/>
    <col min="8188" max="8188" width="0" style="19" hidden="1" customWidth="1"/>
    <col min="8189" max="8189" width="88.7109375" style="19" customWidth="1"/>
    <col min="8190" max="8190" width="16.28515625" style="19" customWidth="1"/>
    <col min="8191" max="8191" width="0" style="19" hidden="1" customWidth="1"/>
    <col min="8192" max="8192" width="22.28515625" style="19" customWidth="1"/>
    <col min="8193" max="8193" width="20.42578125" style="19" customWidth="1"/>
    <col min="8194" max="8194" width="9.42578125" style="19" customWidth="1"/>
    <col min="8195" max="8195" width="16" style="19" customWidth="1"/>
    <col min="8196" max="8198" width="9.42578125" style="19" customWidth="1"/>
    <col min="8199" max="8442" width="9.140625" style="19"/>
    <col min="8443" max="8443" width="39.85546875" style="19" customWidth="1"/>
    <col min="8444" max="8444" width="0" style="19" hidden="1" customWidth="1"/>
    <col min="8445" max="8445" width="88.7109375" style="19" customWidth="1"/>
    <col min="8446" max="8446" width="16.28515625" style="19" customWidth="1"/>
    <col min="8447" max="8447" width="0" style="19" hidden="1" customWidth="1"/>
    <col min="8448" max="8448" width="22.28515625" style="19" customWidth="1"/>
    <col min="8449" max="8449" width="20.42578125" style="19" customWidth="1"/>
    <col min="8450" max="8450" width="9.42578125" style="19" customWidth="1"/>
    <col min="8451" max="8451" width="16" style="19" customWidth="1"/>
    <col min="8452" max="8454" width="9.42578125" style="19" customWidth="1"/>
    <col min="8455" max="8698" width="9.140625" style="19"/>
    <col min="8699" max="8699" width="39.85546875" style="19" customWidth="1"/>
    <col min="8700" max="8700" width="0" style="19" hidden="1" customWidth="1"/>
    <col min="8701" max="8701" width="88.7109375" style="19" customWidth="1"/>
    <col min="8702" max="8702" width="16.28515625" style="19" customWidth="1"/>
    <col min="8703" max="8703" width="0" style="19" hidden="1" customWidth="1"/>
    <col min="8704" max="8704" width="22.28515625" style="19" customWidth="1"/>
    <col min="8705" max="8705" width="20.42578125" style="19" customWidth="1"/>
    <col min="8706" max="8706" width="9.42578125" style="19" customWidth="1"/>
    <col min="8707" max="8707" width="16" style="19" customWidth="1"/>
    <col min="8708" max="8710" width="9.42578125" style="19" customWidth="1"/>
    <col min="8711" max="8954" width="9.140625" style="19"/>
    <col min="8955" max="8955" width="39.85546875" style="19" customWidth="1"/>
    <col min="8956" max="8956" width="0" style="19" hidden="1" customWidth="1"/>
    <col min="8957" max="8957" width="88.7109375" style="19" customWidth="1"/>
    <col min="8958" max="8958" width="16.28515625" style="19" customWidth="1"/>
    <col min="8959" max="8959" width="0" style="19" hidden="1" customWidth="1"/>
    <col min="8960" max="8960" width="22.28515625" style="19" customWidth="1"/>
    <col min="8961" max="8961" width="20.42578125" style="19" customWidth="1"/>
    <col min="8962" max="8962" width="9.42578125" style="19" customWidth="1"/>
    <col min="8963" max="8963" width="16" style="19" customWidth="1"/>
    <col min="8964" max="8966" width="9.42578125" style="19" customWidth="1"/>
    <col min="8967" max="9210" width="9.140625" style="19"/>
    <col min="9211" max="9211" width="39.85546875" style="19" customWidth="1"/>
    <col min="9212" max="9212" width="0" style="19" hidden="1" customWidth="1"/>
    <col min="9213" max="9213" width="88.7109375" style="19" customWidth="1"/>
    <col min="9214" max="9214" width="16.28515625" style="19" customWidth="1"/>
    <col min="9215" max="9215" width="0" style="19" hidden="1" customWidth="1"/>
    <col min="9216" max="9216" width="22.28515625" style="19" customWidth="1"/>
    <col min="9217" max="9217" width="20.42578125" style="19" customWidth="1"/>
    <col min="9218" max="9218" width="9.42578125" style="19" customWidth="1"/>
    <col min="9219" max="9219" width="16" style="19" customWidth="1"/>
    <col min="9220" max="9222" width="9.42578125" style="19" customWidth="1"/>
    <col min="9223" max="9466" width="9.140625" style="19"/>
    <col min="9467" max="9467" width="39.85546875" style="19" customWidth="1"/>
    <col min="9468" max="9468" width="0" style="19" hidden="1" customWidth="1"/>
    <col min="9469" max="9469" width="88.7109375" style="19" customWidth="1"/>
    <col min="9470" max="9470" width="16.28515625" style="19" customWidth="1"/>
    <col min="9471" max="9471" width="0" style="19" hidden="1" customWidth="1"/>
    <col min="9472" max="9472" width="22.28515625" style="19" customWidth="1"/>
    <col min="9473" max="9473" width="20.42578125" style="19" customWidth="1"/>
    <col min="9474" max="9474" width="9.42578125" style="19" customWidth="1"/>
    <col min="9475" max="9475" width="16" style="19" customWidth="1"/>
    <col min="9476" max="9478" width="9.42578125" style="19" customWidth="1"/>
    <col min="9479" max="9722" width="9.140625" style="19"/>
    <col min="9723" max="9723" width="39.85546875" style="19" customWidth="1"/>
    <col min="9724" max="9724" width="0" style="19" hidden="1" customWidth="1"/>
    <col min="9725" max="9725" width="88.7109375" style="19" customWidth="1"/>
    <col min="9726" max="9726" width="16.28515625" style="19" customWidth="1"/>
    <col min="9727" max="9727" width="0" style="19" hidden="1" customWidth="1"/>
    <col min="9728" max="9728" width="22.28515625" style="19" customWidth="1"/>
    <col min="9729" max="9729" width="20.42578125" style="19" customWidth="1"/>
    <col min="9730" max="9730" width="9.42578125" style="19" customWidth="1"/>
    <col min="9731" max="9731" width="16" style="19" customWidth="1"/>
    <col min="9732" max="9734" width="9.42578125" style="19" customWidth="1"/>
    <col min="9735" max="9978" width="9.140625" style="19"/>
    <col min="9979" max="9979" width="39.85546875" style="19" customWidth="1"/>
    <col min="9980" max="9980" width="0" style="19" hidden="1" customWidth="1"/>
    <col min="9981" max="9981" width="88.7109375" style="19" customWidth="1"/>
    <col min="9982" max="9982" width="16.28515625" style="19" customWidth="1"/>
    <col min="9983" max="9983" width="0" style="19" hidden="1" customWidth="1"/>
    <col min="9984" max="9984" width="22.28515625" style="19" customWidth="1"/>
    <col min="9985" max="9985" width="20.42578125" style="19" customWidth="1"/>
    <col min="9986" max="9986" width="9.42578125" style="19" customWidth="1"/>
    <col min="9987" max="9987" width="16" style="19" customWidth="1"/>
    <col min="9988" max="9990" width="9.42578125" style="19" customWidth="1"/>
    <col min="9991" max="10234" width="9.140625" style="19"/>
    <col min="10235" max="10235" width="39.85546875" style="19" customWidth="1"/>
    <col min="10236" max="10236" width="0" style="19" hidden="1" customWidth="1"/>
    <col min="10237" max="10237" width="88.7109375" style="19" customWidth="1"/>
    <col min="10238" max="10238" width="16.28515625" style="19" customWidth="1"/>
    <col min="10239" max="10239" width="0" style="19" hidden="1" customWidth="1"/>
    <col min="10240" max="10240" width="22.28515625" style="19" customWidth="1"/>
    <col min="10241" max="10241" width="20.42578125" style="19" customWidth="1"/>
    <col min="10242" max="10242" width="9.42578125" style="19" customWidth="1"/>
    <col min="10243" max="10243" width="16" style="19" customWidth="1"/>
    <col min="10244" max="10246" width="9.42578125" style="19" customWidth="1"/>
    <col min="10247" max="10490" width="9.140625" style="19"/>
    <col min="10491" max="10491" width="39.85546875" style="19" customWidth="1"/>
    <col min="10492" max="10492" width="0" style="19" hidden="1" customWidth="1"/>
    <col min="10493" max="10493" width="88.7109375" style="19" customWidth="1"/>
    <col min="10494" max="10494" width="16.28515625" style="19" customWidth="1"/>
    <col min="10495" max="10495" width="0" style="19" hidden="1" customWidth="1"/>
    <col min="10496" max="10496" width="22.28515625" style="19" customWidth="1"/>
    <col min="10497" max="10497" width="20.42578125" style="19" customWidth="1"/>
    <col min="10498" max="10498" width="9.42578125" style="19" customWidth="1"/>
    <col min="10499" max="10499" width="16" style="19" customWidth="1"/>
    <col min="10500" max="10502" width="9.42578125" style="19" customWidth="1"/>
    <col min="10503" max="10746" width="9.140625" style="19"/>
    <col min="10747" max="10747" width="39.85546875" style="19" customWidth="1"/>
    <col min="10748" max="10748" width="0" style="19" hidden="1" customWidth="1"/>
    <col min="10749" max="10749" width="88.7109375" style="19" customWidth="1"/>
    <col min="10750" max="10750" width="16.28515625" style="19" customWidth="1"/>
    <col min="10751" max="10751" width="0" style="19" hidden="1" customWidth="1"/>
    <col min="10752" max="10752" width="22.28515625" style="19" customWidth="1"/>
    <col min="10753" max="10753" width="20.42578125" style="19" customWidth="1"/>
    <col min="10754" max="10754" width="9.42578125" style="19" customWidth="1"/>
    <col min="10755" max="10755" width="16" style="19" customWidth="1"/>
    <col min="10756" max="10758" width="9.42578125" style="19" customWidth="1"/>
    <col min="10759" max="11002" width="9.140625" style="19"/>
    <col min="11003" max="11003" width="39.85546875" style="19" customWidth="1"/>
    <col min="11004" max="11004" width="0" style="19" hidden="1" customWidth="1"/>
    <col min="11005" max="11005" width="88.7109375" style="19" customWidth="1"/>
    <col min="11006" max="11006" width="16.28515625" style="19" customWidth="1"/>
    <col min="11007" max="11007" width="0" style="19" hidden="1" customWidth="1"/>
    <col min="11008" max="11008" width="22.28515625" style="19" customWidth="1"/>
    <col min="11009" max="11009" width="20.42578125" style="19" customWidth="1"/>
    <col min="11010" max="11010" width="9.42578125" style="19" customWidth="1"/>
    <col min="11011" max="11011" width="16" style="19" customWidth="1"/>
    <col min="11012" max="11014" width="9.42578125" style="19" customWidth="1"/>
    <col min="11015" max="11258" width="9.140625" style="19"/>
    <col min="11259" max="11259" width="39.85546875" style="19" customWidth="1"/>
    <col min="11260" max="11260" width="0" style="19" hidden="1" customWidth="1"/>
    <col min="11261" max="11261" width="88.7109375" style="19" customWidth="1"/>
    <col min="11262" max="11262" width="16.28515625" style="19" customWidth="1"/>
    <col min="11263" max="11263" width="0" style="19" hidden="1" customWidth="1"/>
    <col min="11264" max="11264" width="22.28515625" style="19" customWidth="1"/>
    <col min="11265" max="11265" width="20.42578125" style="19" customWidth="1"/>
    <col min="11266" max="11266" width="9.42578125" style="19" customWidth="1"/>
    <col min="11267" max="11267" width="16" style="19" customWidth="1"/>
    <col min="11268" max="11270" width="9.42578125" style="19" customWidth="1"/>
    <col min="11271" max="11514" width="9.140625" style="19"/>
    <col min="11515" max="11515" width="39.85546875" style="19" customWidth="1"/>
    <col min="11516" max="11516" width="0" style="19" hidden="1" customWidth="1"/>
    <col min="11517" max="11517" width="88.7109375" style="19" customWidth="1"/>
    <col min="11518" max="11518" width="16.28515625" style="19" customWidth="1"/>
    <col min="11519" max="11519" width="0" style="19" hidden="1" customWidth="1"/>
    <col min="11520" max="11520" width="22.28515625" style="19" customWidth="1"/>
    <col min="11521" max="11521" width="20.42578125" style="19" customWidth="1"/>
    <col min="11522" max="11522" width="9.42578125" style="19" customWidth="1"/>
    <col min="11523" max="11523" width="16" style="19" customWidth="1"/>
    <col min="11524" max="11526" width="9.42578125" style="19" customWidth="1"/>
    <col min="11527" max="11770" width="9.140625" style="19"/>
    <col min="11771" max="11771" width="39.85546875" style="19" customWidth="1"/>
    <col min="11772" max="11772" width="0" style="19" hidden="1" customWidth="1"/>
    <col min="11773" max="11773" width="88.7109375" style="19" customWidth="1"/>
    <col min="11774" max="11774" width="16.28515625" style="19" customWidth="1"/>
    <col min="11775" max="11775" width="0" style="19" hidden="1" customWidth="1"/>
    <col min="11776" max="11776" width="22.28515625" style="19" customWidth="1"/>
    <col min="11777" max="11777" width="20.42578125" style="19" customWidth="1"/>
    <col min="11778" max="11778" width="9.42578125" style="19" customWidth="1"/>
    <col min="11779" max="11779" width="16" style="19" customWidth="1"/>
    <col min="11780" max="11782" width="9.42578125" style="19" customWidth="1"/>
    <col min="11783" max="12026" width="9.140625" style="19"/>
    <col min="12027" max="12027" width="39.85546875" style="19" customWidth="1"/>
    <col min="12028" max="12028" width="0" style="19" hidden="1" customWidth="1"/>
    <col min="12029" max="12029" width="88.7109375" style="19" customWidth="1"/>
    <col min="12030" max="12030" width="16.28515625" style="19" customWidth="1"/>
    <col min="12031" max="12031" width="0" style="19" hidden="1" customWidth="1"/>
    <col min="12032" max="12032" width="22.28515625" style="19" customWidth="1"/>
    <col min="12033" max="12033" width="20.42578125" style="19" customWidth="1"/>
    <col min="12034" max="12034" width="9.42578125" style="19" customWidth="1"/>
    <col min="12035" max="12035" width="16" style="19" customWidth="1"/>
    <col min="12036" max="12038" width="9.42578125" style="19" customWidth="1"/>
    <col min="12039" max="12282" width="9.140625" style="19"/>
    <col min="12283" max="12283" width="39.85546875" style="19" customWidth="1"/>
    <col min="12284" max="12284" width="0" style="19" hidden="1" customWidth="1"/>
    <col min="12285" max="12285" width="88.7109375" style="19" customWidth="1"/>
    <col min="12286" max="12286" width="16.28515625" style="19" customWidth="1"/>
    <col min="12287" max="12287" width="0" style="19" hidden="1" customWidth="1"/>
    <col min="12288" max="12288" width="22.28515625" style="19" customWidth="1"/>
    <col min="12289" max="12289" width="20.42578125" style="19" customWidth="1"/>
    <col min="12290" max="12290" width="9.42578125" style="19" customWidth="1"/>
    <col min="12291" max="12291" width="16" style="19" customWidth="1"/>
    <col min="12292" max="12294" width="9.42578125" style="19" customWidth="1"/>
    <col min="12295" max="12538" width="9.140625" style="19"/>
    <col min="12539" max="12539" width="39.85546875" style="19" customWidth="1"/>
    <col min="12540" max="12540" width="0" style="19" hidden="1" customWidth="1"/>
    <col min="12541" max="12541" width="88.7109375" style="19" customWidth="1"/>
    <col min="12542" max="12542" width="16.28515625" style="19" customWidth="1"/>
    <col min="12543" max="12543" width="0" style="19" hidden="1" customWidth="1"/>
    <col min="12544" max="12544" width="22.28515625" style="19" customWidth="1"/>
    <col min="12545" max="12545" width="20.42578125" style="19" customWidth="1"/>
    <col min="12546" max="12546" width="9.42578125" style="19" customWidth="1"/>
    <col min="12547" max="12547" width="16" style="19" customWidth="1"/>
    <col min="12548" max="12550" width="9.42578125" style="19" customWidth="1"/>
    <col min="12551" max="12794" width="9.140625" style="19"/>
    <col min="12795" max="12795" width="39.85546875" style="19" customWidth="1"/>
    <col min="12796" max="12796" width="0" style="19" hidden="1" customWidth="1"/>
    <col min="12797" max="12797" width="88.7109375" style="19" customWidth="1"/>
    <col min="12798" max="12798" width="16.28515625" style="19" customWidth="1"/>
    <col min="12799" max="12799" width="0" style="19" hidden="1" customWidth="1"/>
    <col min="12800" max="12800" width="22.28515625" style="19" customWidth="1"/>
    <col min="12801" max="12801" width="20.42578125" style="19" customWidth="1"/>
    <col min="12802" max="12802" width="9.42578125" style="19" customWidth="1"/>
    <col min="12803" max="12803" width="16" style="19" customWidth="1"/>
    <col min="12804" max="12806" width="9.42578125" style="19" customWidth="1"/>
    <col min="12807" max="13050" width="9.140625" style="19"/>
    <col min="13051" max="13051" width="39.85546875" style="19" customWidth="1"/>
    <col min="13052" max="13052" width="0" style="19" hidden="1" customWidth="1"/>
    <col min="13053" max="13053" width="88.7109375" style="19" customWidth="1"/>
    <col min="13054" max="13054" width="16.28515625" style="19" customWidth="1"/>
    <col min="13055" max="13055" width="0" style="19" hidden="1" customWidth="1"/>
    <col min="13056" max="13056" width="22.28515625" style="19" customWidth="1"/>
    <col min="13057" max="13057" width="20.42578125" style="19" customWidth="1"/>
    <col min="13058" max="13058" width="9.42578125" style="19" customWidth="1"/>
    <col min="13059" max="13059" width="16" style="19" customWidth="1"/>
    <col min="13060" max="13062" width="9.42578125" style="19" customWidth="1"/>
    <col min="13063" max="13306" width="9.140625" style="19"/>
    <col min="13307" max="13307" width="39.85546875" style="19" customWidth="1"/>
    <col min="13308" max="13308" width="0" style="19" hidden="1" customWidth="1"/>
    <col min="13309" max="13309" width="88.7109375" style="19" customWidth="1"/>
    <col min="13310" max="13310" width="16.28515625" style="19" customWidth="1"/>
    <col min="13311" max="13311" width="0" style="19" hidden="1" customWidth="1"/>
    <col min="13312" max="13312" width="22.28515625" style="19" customWidth="1"/>
    <col min="13313" max="13313" width="20.42578125" style="19" customWidth="1"/>
    <col min="13314" max="13314" width="9.42578125" style="19" customWidth="1"/>
    <col min="13315" max="13315" width="16" style="19" customWidth="1"/>
    <col min="13316" max="13318" width="9.42578125" style="19" customWidth="1"/>
    <col min="13319" max="13562" width="9.140625" style="19"/>
    <col min="13563" max="13563" width="39.85546875" style="19" customWidth="1"/>
    <col min="13564" max="13564" width="0" style="19" hidden="1" customWidth="1"/>
    <col min="13565" max="13565" width="88.7109375" style="19" customWidth="1"/>
    <col min="13566" max="13566" width="16.28515625" style="19" customWidth="1"/>
    <col min="13567" max="13567" width="0" style="19" hidden="1" customWidth="1"/>
    <col min="13568" max="13568" width="22.28515625" style="19" customWidth="1"/>
    <col min="13569" max="13569" width="20.42578125" style="19" customWidth="1"/>
    <col min="13570" max="13570" width="9.42578125" style="19" customWidth="1"/>
    <col min="13571" max="13571" width="16" style="19" customWidth="1"/>
    <col min="13572" max="13574" width="9.42578125" style="19" customWidth="1"/>
    <col min="13575" max="13818" width="9.140625" style="19"/>
    <col min="13819" max="13819" width="39.85546875" style="19" customWidth="1"/>
    <col min="13820" max="13820" width="0" style="19" hidden="1" customWidth="1"/>
    <col min="13821" max="13821" width="88.7109375" style="19" customWidth="1"/>
    <col min="13822" max="13822" width="16.28515625" style="19" customWidth="1"/>
    <col min="13823" max="13823" width="0" style="19" hidden="1" customWidth="1"/>
    <col min="13824" max="13824" width="22.28515625" style="19" customWidth="1"/>
    <col min="13825" max="13825" width="20.42578125" style="19" customWidth="1"/>
    <col min="13826" max="13826" width="9.42578125" style="19" customWidth="1"/>
    <col min="13827" max="13827" width="16" style="19" customWidth="1"/>
    <col min="13828" max="13830" width="9.42578125" style="19" customWidth="1"/>
    <col min="13831" max="14074" width="9.140625" style="19"/>
    <col min="14075" max="14075" width="39.85546875" style="19" customWidth="1"/>
    <col min="14076" max="14076" width="0" style="19" hidden="1" customWidth="1"/>
    <col min="14077" max="14077" width="88.7109375" style="19" customWidth="1"/>
    <col min="14078" max="14078" width="16.28515625" style="19" customWidth="1"/>
    <col min="14079" max="14079" width="0" style="19" hidden="1" customWidth="1"/>
    <col min="14080" max="14080" width="22.28515625" style="19" customWidth="1"/>
    <col min="14081" max="14081" width="20.42578125" style="19" customWidth="1"/>
    <col min="14082" max="14082" width="9.42578125" style="19" customWidth="1"/>
    <col min="14083" max="14083" width="16" style="19" customWidth="1"/>
    <col min="14084" max="14086" width="9.42578125" style="19" customWidth="1"/>
    <col min="14087" max="14330" width="9.140625" style="19"/>
    <col min="14331" max="14331" width="39.85546875" style="19" customWidth="1"/>
    <col min="14332" max="14332" width="0" style="19" hidden="1" customWidth="1"/>
    <col min="14333" max="14333" width="88.7109375" style="19" customWidth="1"/>
    <col min="14334" max="14334" width="16.28515625" style="19" customWidth="1"/>
    <col min="14335" max="14335" width="0" style="19" hidden="1" customWidth="1"/>
    <col min="14336" max="14336" width="22.28515625" style="19" customWidth="1"/>
    <col min="14337" max="14337" width="20.42578125" style="19" customWidth="1"/>
    <col min="14338" max="14338" width="9.42578125" style="19" customWidth="1"/>
    <col min="14339" max="14339" width="16" style="19" customWidth="1"/>
    <col min="14340" max="14342" width="9.42578125" style="19" customWidth="1"/>
    <col min="14343" max="14586" width="9.140625" style="19"/>
    <col min="14587" max="14587" width="39.85546875" style="19" customWidth="1"/>
    <col min="14588" max="14588" width="0" style="19" hidden="1" customWidth="1"/>
    <col min="14589" max="14589" width="88.7109375" style="19" customWidth="1"/>
    <col min="14590" max="14590" width="16.28515625" style="19" customWidth="1"/>
    <col min="14591" max="14591" width="0" style="19" hidden="1" customWidth="1"/>
    <col min="14592" max="14592" width="22.28515625" style="19" customWidth="1"/>
    <col min="14593" max="14593" width="20.42578125" style="19" customWidth="1"/>
    <col min="14594" max="14594" width="9.42578125" style="19" customWidth="1"/>
    <col min="14595" max="14595" width="16" style="19" customWidth="1"/>
    <col min="14596" max="14598" width="9.42578125" style="19" customWidth="1"/>
    <col min="14599" max="14842" width="9.140625" style="19"/>
    <col min="14843" max="14843" width="39.85546875" style="19" customWidth="1"/>
    <col min="14844" max="14844" width="0" style="19" hidden="1" customWidth="1"/>
    <col min="14845" max="14845" width="88.7109375" style="19" customWidth="1"/>
    <col min="14846" max="14846" width="16.28515625" style="19" customWidth="1"/>
    <col min="14847" max="14847" width="0" style="19" hidden="1" customWidth="1"/>
    <col min="14848" max="14848" width="22.28515625" style="19" customWidth="1"/>
    <col min="14849" max="14849" width="20.42578125" style="19" customWidth="1"/>
    <col min="14850" max="14850" width="9.42578125" style="19" customWidth="1"/>
    <col min="14851" max="14851" width="16" style="19" customWidth="1"/>
    <col min="14852" max="14854" width="9.42578125" style="19" customWidth="1"/>
    <col min="14855" max="15098" width="9.140625" style="19"/>
    <col min="15099" max="15099" width="39.85546875" style="19" customWidth="1"/>
    <col min="15100" max="15100" width="0" style="19" hidden="1" customWidth="1"/>
    <col min="15101" max="15101" width="88.7109375" style="19" customWidth="1"/>
    <col min="15102" max="15102" width="16.28515625" style="19" customWidth="1"/>
    <col min="15103" max="15103" width="0" style="19" hidden="1" customWidth="1"/>
    <col min="15104" max="15104" width="22.28515625" style="19" customWidth="1"/>
    <col min="15105" max="15105" width="20.42578125" style="19" customWidth="1"/>
    <col min="15106" max="15106" width="9.42578125" style="19" customWidth="1"/>
    <col min="15107" max="15107" width="16" style="19" customWidth="1"/>
    <col min="15108" max="15110" width="9.42578125" style="19" customWidth="1"/>
    <col min="15111" max="15354" width="9.140625" style="19"/>
    <col min="15355" max="15355" width="39.85546875" style="19" customWidth="1"/>
    <col min="15356" max="15356" width="0" style="19" hidden="1" customWidth="1"/>
    <col min="15357" max="15357" width="88.7109375" style="19" customWidth="1"/>
    <col min="15358" max="15358" width="16.28515625" style="19" customWidth="1"/>
    <col min="15359" max="15359" width="0" style="19" hidden="1" customWidth="1"/>
    <col min="15360" max="15360" width="22.28515625" style="19" customWidth="1"/>
    <col min="15361" max="15361" width="20.42578125" style="19" customWidth="1"/>
    <col min="15362" max="15362" width="9.42578125" style="19" customWidth="1"/>
    <col min="15363" max="15363" width="16" style="19" customWidth="1"/>
    <col min="15364" max="15366" width="9.42578125" style="19" customWidth="1"/>
    <col min="15367" max="15610" width="9.140625" style="19"/>
    <col min="15611" max="15611" width="39.85546875" style="19" customWidth="1"/>
    <col min="15612" max="15612" width="0" style="19" hidden="1" customWidth="1"/>
    <col min="15613" max="15613" width="88.7109375" style="19" customWidth="1"/>
    <col min="15614" max="15614" width="16.28515625" style="19" customWidth="1"/>
    <col min="15615" max="15615" width="0" style="19" hidden="1" customWidth="1"/>
    <col min="15616" max="15616" width="22.28515625" style="19" customWidth="1"/>
    <col min="15617" max="15617" width="20.42578125" style="19" customWidth="1"/>
    <col min="15618" max="15618" width="9.42578125" style="19" customWidth="1"/>
    <col min="15619" max="15619" width="16" style="19" customWidth="1"/>
    <col min="15620" max="15622" width="9.42578125" style="19" customWidth="1"/>
    <col min="15623" max="15866" width="9.140625" style="19"/>
    <col min="15867" max="15867" width="39.85546875" style="19" customWidth="1"/>
    <col min="15868" max="15868" width="0" style="19" hidden="1" customWidth="1"/>
    <col min="15869" max="15869" width="88.7109375" style="19" customWidth="1"/>
    <col min="15870" max="15870" width="16.28515625" style="19" customWidth="1"/>
    <col min="15871" max="15871" width="0" style="19" hidden="1" customWidth="1"/>
    <col min="15872" max="15872" width="22.28515625" style="19" customWidth="1"/>
    <col min="15873" max="15873" width="20.42578125" style="19" customWidth="1"/>
    <col min="15874" max="15874" width="9.42578125" style="19" customWidth="1"/>
    <col min="15875" max="15875" width="16" style="19" customWidth="1"/>
    <col min="15876" max="15878" width="9.42578125" style="19" customWidth="1"/>
    <col min="15879" max="16122" width="9.140625" style="19"/>
    <col min="16123" max="16123" width="39.85546875" style="19" customWidth="1"/>
    <col min="16124" max="16124" width="0" style="19" hidden="1" customWidth="1"/>
    <col min="16125" max="16125" width="88.7109375" style="19" customWidth="1"/>
    <col min="16126" max="16126" width="16.28515625" style="19" customWidth="1"/>
    <col min="16127" max="16127" width="0" style="19" hidden="1" customWidth="1"/>
    <col min="16128" max="16128" width="22.28515625" style="19" customWidth="1"/>
    <col min="16129" max="16129" width="20.42578125" style="19" customWidth="1"/>
    <col min="16130" max="16130" width="9.42578125" style="19" customWidth="1"/>
    <col min="16131" max="16131" width="16" style="19" customWidth="1"/>
    <col min="16132" max="16134" width="9.42578125" style="19" customWidth="1"/>
    <col min="16135" max="16384" width="9.140625" style="19"/>
  </cols>
  <sheetData>
    <row r="1" spans="1:8" ht="14.45" x14ac:dyDescent="0.3">
      <c r="C1" s="22"/>
      <c r="D1" s="22"/>
    </row>
    <row r="2" spans="1:8" x14ac:dyDescent="0.25">
      <c r="B2" s="23" t="s">
        <v>136</v>
      </c>
    </row>
    <row r="4" spans="1:8" ht="34.5" customHeight="1" x14ac:dyDescent="0.25">
      <c r="A4" s="48" t="s">
        <v>0</v>
      </c>
      <c r="B4" s="26" t="s">
        <v>1</v>
      </c>
      <c r="C4" s="26" t="s">
        <v>14</v>
      </c>
      <c r="D4" s="26" t="s">
        <v>3</v>
      </c>
      <c r="E4" s="27"/>
      <c r="F4" s="27"/>
      <c r="G4" s="28"/>
      <c r="H4" s="28"/>
    </row>
    <row r="5" spans="1:8" ht="19.5" customHeight="1" x14ac:dyDescent="0.25">
      <c r="A5" s="166" t="s">
        <v>134</v>
      </c>
      <c r="B5" s="167"/>
      <c r="C5" s="167"/>
      <c r="D5" s="168"/>
      <c r="E5" s="29"/>
      <c r="F5" s="28"/>
      <c r="G5" s="28"/>
      <c r="H5" s="28"/>
    </row>
    <row r="6" spans="1:8" ht="18.75" customHeight="1" x14ac:dyDescent="0.25">
      <c r="A6" s="25">
        <v>1</v>
      </c>
      <c r="B6" s="30" t="s">
        <v>137</v>
      </c>
      <c r="C6" s="44">
        <v>119880</v>
      </c>
      <c r="D6" s="32" t="s">
        <v>168</v>
      </c>
      <c r="E6" s="29"/>
      <c r="F6" s="28"/>
      <c r="G6" s="28"/>
      <c r="H6" s="28"/>
    </row>
    <row r="7" spans="1:8" ht="18.75" customHeight="1" x14ac:dyDescent="0.25">
      <c r="A7" s="46">
        <v>2</v>
      </c>
      <c r="B7" s="45" t="s">
        <v>138</v>
      </c>
      <c r="C7" s="44">
        <v>433083.24</v>
      </c>
      <c r="D7" s="32" t="s">
        <v>168</v>
      </c>
      <c r="E7" s="29"/>
      <c r="F7" s="28"/>
      <c r="G7" s="28"/>
      <c r="H7" s="28"/>
    </row>
    <row r="8" spans="1:8" ht="21" customHeight="1" x14ac:dyDescent="0.25">
      <c r="A8" s="166" t="s">
        <v>4</v>
      </c>
      <c r="B8" s="167"/>
      <c r="C8" s="167"/>
      <c r="D8" s="169"/>
      <c r="E8" s="49"/>
    </row>
    <row r="9" spans="1:8" ht="12.75" customHeight="1" x14ac:dyDescent="0.25">
      <c r="A9" s="25">
        <v>3</v>
      </c>
      <c r="B9" s="18" t="s">
        <v>139</v>
      </c>
      <c r="C9" s="34">
        <v>75579.679999999993</v>
      </c>
      <c r="D9" s="32" t="s">
        <v>168</v>
      </c>
      <c r="E9" s="50"/>
      <c r="F9" s="29"/>
      <c r="G9" s="29"/>
      <c r="H9" s="29"/>
    </row>
    <row r="10" spans="1:8" ht="30.75" customHeight="1" x14ac:dyDescent="0.25">
      <c r="A10" s="25">
        <v>4</v>
      </c>
      <c r="B10" s="18" t="s">
        <v>140</v>
      </c>
      <c r="C10" s="34">
        <v>273941.36</v>
      </c>
      <c r="D10" s="32" t="s">
        <v>168</v>
      </c>
      <c r="E10" s="35"/>
      <c r="F10" s="29"/>
      <c r="G10" s="29"/>
      <c r="H10" s="29"/>
    </row>
    <row r="11" spans="1:8" ht="12.75" customHeight="1" x14ac:dyDescent="0.25">
      <c r="A11" s="25">
        <v>5</v>
      </c>
      <c r="B11" s="18" t="s">
        <v>141</v>
      </c>
      <c r="C11" s="34">
        <v>278825.73</v>
      </c>
      <c r="D11" s="32" t="s">
        <v>168</v>
      </c>
      <c r="E11" s="35"/>
      <c r="F11" s="29"/>
      <c r="G11" s="29"/>
      <c r="H11" s="29"/>
    </row>
    <row r="12" spans="1:8" ht="36" customHeight="1" x14ac:dyDescent="0.25">
      <c r="A12" s="25">
        <v>6</v>
      </c>
      <c r="B12" s="18" t="s">
        <v>142</v>
      </c>
      <c r="C12" s="34">
        <v>457691.31</v>
      </c>
      <c r="D12" s="32" t="s">
        <v>15</v>
      </c>
      <c r="E12" s="35"/>
      <c r="F12" s="29"/>
      <c r="G12" s="29"/>
      <c r="H12" s="29"/>
    </row>
    <row r="13" spans="1:8" ht="12.75" customHeight="1" x14ac:dyDescent="0.25">
      <c r="A13" s="25">
        <v>7</v>
      </c>
      <c r="B13" s="18" t="s">
        <v>143</v>
      </c>
      <c r="C13" s="34">
        <v>52992</v>
      </c>
      <c r="D13" s="32" t="s">
        <v>15</v>
      </c>
      <c r="E13" s="35"/>
      <c r="F13" s="29"/>
      <c r="G13" s="29"/>
      <c r="H13" s="29"/>
    </row>
    <row r="14" spans="1:8" ht="12.75" customHeight="1" x14ac:dyDescent="0.25">
      <c r="A14" s="25">
        <v>8</v>
      </c>
      <c r="B14" s="18" t="s">
        <v>144</v>
      </c>
      <c r="C14" s="34">
        <v>110984</v>
      </c>
      <c r="D14" s="32" t="s">
        <v>168</v>
      </c>
      <c r="E14" s="35"/>
      <c r="F14" s="29"/>
      <c r="G14" s="29"/>
      <c r="H14" s="29"/>
    </row>
    <row r="15" spans="1:8" ht="12.75" customHeight="1" x14ac:dyDescent="0.25">
      <c r="A15" s="25"/>
      <c r="B15" s="170" t="s">
        <v>5</v>
      </c>
      <c r="C15" s="171"/>
      <c r="D15" s="172"/>
      <c r="E15" s="33"/>
    </row>
    <row r="16" spans="1:8" ht="38.25" customHeight="1" x14ac:dyDescent="0.25">
      <c r="A16" s="25"/>
      <c r="B16" s="12" t="s">
        <v>6</v>
      </c>
      <c r="C16" s="31"/>
      <c r="D16" s="47"/>
      <c r="E16" s="33"/>
    </row>
    <row r="17" spans="1:6" ht="12.75" hidden="1" customHeight="1" x14ac:dyDescent="0.3">
      <c r="A17" s="25"/>
      <c r="B17" s="12"/>
      <c r="C17" s="31"/>
      <c r="D17" s="47" t="s">
        <v>16</v>
      </c>
      <c r="E17" s="33"/>
    </row>
    <row r="18" spans="1:6" ht="12.75" hidden="1" customHeight="1" x14ac:dyDescent="0.3">
      <c r="A18" s="25"/>
      <c r="B18" s="12"/>
      <c r="C18" s="31"/>
      <c r="D18" s="47" t="s">
        <v>16</v>
      </c>
      <c r="E18" s="33"/>
    </row>
    <row r="19" spans="1:6" ht="12.75" hidden="1" customHeight="1" x14ac:dyDescent="0.3">
      <c r="A19" s="25"/>
      <c r="B19" s="12"/>
      <c r="C19" s="31"/>
      <c r="D19" s="47" t="s">
        <v>16</v>
      </c>
      <c r="E19" s="33"/>
    </row>
    <row r="20" spans="1:6" ht="12.75" hidden="1" customHeight="1" x14ac:dyDescent="0.3">
      <c r="A20" s="25"/>
      <c r="B20" s="30"/>
      <c r="C20" s="31"/>
      <c r="D20" s="47" t="s">
        <v>16</v>
      </c>
      <c r="E20" s="33"/>
    </row>
    <row r="21" spans="1:6" ht="12.75" hidden="1" customHeight="1" x14ac:dyDescent="0.3">
      <c r="A21" s="25"/>
      <c r="B21" s="30"/>
      <c r="C21" s="31"/>
      <c r="D21" s="47" t="s">
        <v>16</v>
      </c>
      <c r="E21" s="33"/>
    </row>
    <row r="22" spans="1:6" ht="18" hidden="1" customHeight="1" x14ac:dyDescent="0.3">
      <c r="A22" s="25"/>
      <c r="B22" s="30"/>
      <c r="C22" s="31"/>
      <c r="D22" s="47" t="s">
        <v>16</v>
      </c>
      <c r="E22" s="33"/>
    </row>
    <row r="23" spans="1:6" ht="55.5" hidden="1" customHeight="1" x14ac:dyDescent="0.3">
      <c r="A23" s="25"/>
      <c r="B23" s="30"/>
      <c r="C23" s="31"/>
      <c r="D23" s="47" t="s">
        <v>16</v>
      </c>
      <c r="E23" s="33"/>
    </row>
    <row r="24" spans="1:6" ht="12.75" hidden="1" customHeight="1" x14ac:dyDescent="0.3">
      <c r="A24" s="25"/>
      <c r="B24" s="30"/>
      <c r="C24" s="31"/>
      <c r="D24" s="47" t="s">
        <v>16</v>
      </c>
      <c r="E24" s="33"/>
    </row>
    <row r="25" spans="1:6" ht="12.75" hidden="1" customHeight="1" x14ac:dyDescent="0.3">
      <c r="A25" s="25"/>
      <c r="B25" s="30"/>
      <c r="C25" s="31"/>
      <c r="D25" s="47" t="s">
        <v>16</v>
      </c>
      <c r="E25" s="33"/>
    </row>
    <row r="26" spans="1:6" ht="35.25" hidden="1" customHeight="1" x14ac:dyDescent="0.3">
      <c r="A26" s="25"/>
      <c r="B26" s="30"/>
      <c r="C26" s="31"/>
      <c r="D26" s="47" t="s">
        <v>16</v>
      </c>
      <c r="E26" s="33"/>
    </row>
    <row r="27" spans="1:6" ht="35.25" hidden="1" customHeight="1" x14ac:dyDescent="0.3">
      <c r="A27" s="25"/>
      <c r="B27" s="30"/>
      <c r="C27" s="31"/>
      <c r="D27" s="47" t="s">
        <v>16</v>
      </c>
      <c r="E27" s="33"/>
    </row>
    <row r="28" spans="1:6" ht="35.25" customHeight="1" x14ac:dyDescent="0.25">
      <c r="A28" s="25">
        <v>9</v>
      </c>
      <c r="B28" s="30" t="s">
        <v>145</v>
      </c>
      <c r="C28" s="31">
        <f>84745.76+21186.44</f>
        <v>105932.2</v>
      </c>
      <c r="D28" s="32" t="s">
        <v>15</v>
      </c>
      <c r="E28" s="33"/>
    </row>
    <row r="29" spans="1:6" ht="35.25" customHeight="1" x14ac:dyDescent="0.25">
      <c r="A29" s="25">
        <v>10</v>
      </c>
      <c r="B29" s="30" t="s">
        <v>146</v>
      </c>
      <c r="C29" s="31">
        <f>8400+1200</f>
        <v>9600</v>
      </c>
      <c r="D29" s="32" t="s">
        <v>15</v>
      </c>
      <c r="E29" s="33"/>
    </row>
    <row r="30" spans="1:6" x14ac:dyDescent="0.25">
      <c r="A30" s="25"/>
      <c r="B30" s="30"/>
      <c r="C30" s="145">
        <f>C29+C28+C14+C13+C12+C11+C10+C9+C7+C6</f>
        <v>1918509.52</v>
      </c>
      <c r="D30" s="32"/>
      <c r="E30" s="33"/>
      <c r="F30" s="33"/>
    </row>
    <row r="31" spans="1:6" ht="12.75" customHeight="1" x14ac:dyDescent="0.25">
      <c r="B31" s="37"/>
      <c r="C31" s="38"/>
      <c r="D31" s="38"/>
      <c r="E31" s="33"/>
    </row>
    <row r="32" spans="1:6" x14ac:dyDescent="0.25">
      <c r="C32" s="38"/>
      <c r="D32" s="38"/>
      <c r="E32" s="33"/>
    </row>
    <row r="33" spans="2:5" s="39" customFormat="1" x14ac:dyDescent="0.25">
      <c r="B33" s="40" t="s">
        <v>78</v>
      </c>
      <c r="C33" s="40"/>
      <c r="D33" s="55" t="s">
        <v>86</v>
      </c>
      <c r="E33" s="42"/>
    </row>
    <row r="34" spans="2:5" s="39" customFormat="1" x14ac:dyDescent="0.25">
      <c r="B34" s="40"/>
      <c r="C34" s="40"/>
      <c r="D34" s="55"/>
      <c r="E34" s="42"/>
    </row>
    <row r="35" spans="2:5" s="39" customFormat="1" x14ac:dyDescent="0.25">
      <c r="B35" s="40"/>
      <c r="C35" s="40"/>
      <c r="D35" s="55"/>
      <c r="E35" s="42"/>
    </row>
    <row r="36" spans="2:5" s="39" customFormat="1" x14ac:dyDescent="0.25">
      <c r="B36" s="40" t="s">
        <v>12</v>
      </c>
      <c r="C36" s="40"/>
      <c r="D36" s="55" t="s">
        <v>13</v>
      </c>
      <c r="E36" s="42"/>
    </row>
    <row r="37" spans="2:5" x14ac:dyDescent="0.25">
      <c r="C37" s="38"/>
      <c r="D37" s="38"/>
      <c r="E37" s="33"/>
    </row>
  </sheetData>
  <mergeCells count="3">
    <mergeCell ref="A5:D5"/>
    <mergeCell ref="A8:D8"/>
    <mergeCell ref="B15:D15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27"/>
  <sheetViews>
    <sheetView topLeftCell="A5" zoomScaleNormal="100" workbookViewId="0">
      <selection activeCell="H27" sqref="H27"/>
    </sheetView>
  </sheetViews>
  <sheetFormatPr defaultColWidth="9.140625" defaultRowHeight="11.25" x14ac:dyDescent="0.2"/>
  <cols>
    <col min="1" max="1" width="50.28515625" style="51" customWidth="1"/>
    <col min="2" max="4" width="9.140625" style="51"/>
    <col min="5" max="5" width="11.7109375" style="51" bestFit="1" customWidth="1"/>
    <col min="6" max="6" width="13.7109375" style="51" customWidth="1"/>
    <col min="7" max="8" width="9.140625" style="51"/>
    <col min="9" max="9" width="11.7109375" style="51" bestFit="1" customWidth="1"/>
    <col min="10" max="10" width="9.28515625" style="51" bestFit="1" customWidth="1"/>
    <col min="11" max="11" width="11.7109375" style="51" bestFit="1" customWidth="1"/>
    <col min="12" max="243" width="9.140625" style="51"/>
    <col min="244" max="244" width="15.5703125" style="51" customWidth="1"/>
    <col min="245" max="245" width="13.7109375" style="51" customWidth="1"/>
    <col min="246" max="250" width="12.140625" style="51" customWidth="1"/>
    <col min="251" max="251" width="8.28515625" style="51" customWidth="1"/>
    <col min="252" max="252" width="9.5703125" style="51" customWidth="1"/>
    <col min="253" max="256" width="12.140625" style="51" customWidth="1"/>
    <col min="257" max="499" width="9.140625" style="51"/>
    <col min="500" max="500" width="15.5703125" style="51" customWidth="1"/>
    <col min="501" max="501" width="13.7109375" style="51" customWidth="1"/>
    <col min="502" max="506" width="12.140625" style="51" customWidth="1"/>
    <col min="507" max="507" width="8.28515625" style="51" customWidth="1"/>
    <col min="508" max="508" width="9.5703125" style="51" customWidth="1"/>
    <col min="509" max="512" width="12.140625" style="51" customWidth="1"/>
    <col min="513" max="755" width="9.140625" style="51"/>
    <col min="756" max="756" width="15.5703125" style="51" customWidth="1"/>
    <col min="757" max="757" width="13.7109375" style="51" customWidth="1"/>
    <col min="758" max="762" width="12.140625" style="51" customWidth="1"/>
    <col min="763" max="763" width="8.28515625" style="51" customWidth="1"/>
    <col min="764" max="764" width="9.5703125" style="51" customWidth="1"/>
    <col min="765" max="768" width="12.140625" style="51" customWidth="1"/>
    <col min="769" max="1011" width="9.140625" style="51"/>
    <col min="1012" max="1012" width="15.5703125" style="51" customWidth="1"/>
    <col min="1013" max="1013" width="13.7109375" style="51" customWidth="1"/>
    <col min="1014" max="1018" width="12.140625" style="51" customWidth="1"/>
    <col min="1019" max="1019" width="8.28515625" style="51" customWidth="1"/>
    <col min="1020" max="1020" width="9.5703125" style="51" customWidth="1"/>
    <col min="1021" max="1024" width="12.140625" style="51" customWidth="1"/>
    <col min="1025" max="1267" width="9.140625" style="51"/>
    <col min="1268" max="1268" width="15.5703125" style="51" customWidth="1"/>
    <col min="1269" max="1269" width="13.7109375" style="51" customWidth="1"/>
    <col min="1270" max="1274" width="12.140625" style="51" customWidth="1"/>
    <col min="1275" max="1275" width="8.28515625" style="51" customWidth="1"/>
    <col min="1276" max="1276" width="9.5703125" style="51" customWidth="1"/>
    <col min="1277" max="1280" width="12.140625" style="51" customWidth="1"/>
    <col min="1281" max="1523" width="9.140625" style="51"/>
    <col min="1524" max="1524" width="15.5703125" style="51" customWidth="1"/>
    <col min="1525" max="1525" width="13.7109375" style="51" customWidth="1"/>
    <col min="1526" max="1530" width="12.140625" style="51" customWidth="1"/>
    <col min="1531" max="1531" width="8.28515625" style="51" customWidth="1"/>
    <col min="1532" max="1532" width="9.5703125" style="51" customWidth="1"/>
    <col min="1533" max="1536" width="12.140625" style="51" customWidth="1"/>
    <col min="1537" max="1779" width="9.140625" style="51"/>
    <col min="1780" max="1780" width="15.5703125" style="51" customWidth="1"/>
    <col min="1781" max="1781" width="13.7109375" style="51" customWidth="1"/>
    <col min="1782" max="1786" width="12.140625" style="51" customWidth="1"/>
    <col min="1787" max="1787" width="8.28515625" style="51" customWidth="1"/>
    <col min="1788" max="1788" width="9.5703125" style="51" customWidth="1"/>
    <col min="1789" max="1792" width="12.140625" style="51" customWidth="1"/>
    <col min="1793" max="2035" width="9.140625" style="51"/>
    <col min="2036" max="2036" width="15.5703125" style="51" customWidth="1"/>
    <col min="2037" max="2037" width="13.7109375" style="51" customWidth="1"/>
    <col min="2038" max="2042" width="12.140625" style="51" customWidth="1"/>
    <col min="2043" max="2043" width="8.28515625" style="51" customWidth="1"/>
    <col min="2044" max="2044" width="9.5703125" style="51" customWidth="1"/>
    <col min="2045" max="2048" width="12.140625" style="51" customWidth="1"/>
    <col min="2049" max="2291" width="9.140625" style="51"/>
    <col min="2292" max="2292" width="15.5703125" style="51" customWidth="1"/>
    <col min="2293" max="2293" width="13.7109375" style="51" customWidth="1"/>
    <col min="2294" max="2298" width="12.140625" style="51" customWidth="1"/>
    <col min="2299" max="2299" width="8.28515625" style="51" customWidth="1"/>
    <col min="2300" max="2300" width="9.5703125" style="51" customWidth="1"/>
    <col min="2301" max="2304" width="12.140625" style="51" customWidth="1"/>
    <col min="2305" max="2547" width="9.140625" style="51"/>
    <col min="2548" max="2548" width="15.5703125" style="51" customWidth="1"/>
    <col min="2549" max="2549" width="13.7109375" style="51" customWidth="1"/>
    <col min="2550" max="2554" width="12.140625" style="51" customWidth="1"/>
    <col min="2555" max="2555" width="8.28515625" style="51" customWidth="1"/>
    <col min="2556" max="2556" width="9.5703125" style="51" customWidth="1"/>
    <col min="2557" max="2560" width="12.140625" style="51" customWidth="1"/>
    <col min="2561" max="2803" width="9.140625" style="51"/>
    <col min="2804" max="2804" width="15.5703125" style="51" customWidth="1"/>
    <col min="2805" max="2805" width="13.7109375" style="51" customWidth="1"/>
    <col min="2806" max="2810" width="12.140625" style="51" customWidth="1"/>
    <col min="2811" max="2811" width="8.28515625" style="51" customWidth="1"/>
    <col min="2812" max="2812" width="9.5703125" style="51" customWidth="1"/>
    <col min="2813" max="2816" width="12.140625" style="51" customWidth="1"/>
    <col min="2817" max="3059" width="9.140625" style="51"/>
    <col min="3060" max="3060" width="15.5703125" style="51" customWidth="1"/>
    <col min="3061" max="3061" width="13.7109375" style="51" customWidth="1"/>
    <col min="3062" max="3066" width="12.140625" style="51" customWidth="1"/>
    <col min="3067" max="3067" width="8.28515625" style="51" customWidth="1"/>
    <col min="3068" max="3068" width="9.5703125" style="51" customWidth="1"/>
    <col min="3069" max="3072" width="12.140625" style="51" customWidth="1"/>
    <col min="3073" max="3315" width="9.140625" style="51"/>
    <col min="3316" max="3316" width="15.5703125" style="51" customWidth="1"/>
    <col min="3317" max="3317" width="13.7109375" style="51" customWidth="1"/>
    <col min="3318" max="3322" width="12.140625" style="51" customWidth="1"/>
    <col min="3323" max="3323" width="8.28515625" style="51" customWidth="1"/>
    <col min="3324" max="3324" width="9.5703125" style="51" customWidth="1"/>
    <col min="3325" max="3328" width="12.140625" style="51" customWidth="1"/>
    <col min="3329" max="3571" width="9.140625" style="51"/>
    <col min="3572" max="3572" width="15.5703125" style="51" customWidth="1"/>
    <col min="3573" max="3573" width="13.7109375" style="51" customWidth="1"/>
    <col min="3574" max="3578" width="12.140625" style="51" customWidth="1"/>
    <col min="3579" max="3579" width="8.28515625" style="51" customWidth="1"/>
    <col min="3580" max="3580" width="9.5703125" style="51" customWidth="1"/>
    <col min="3581" max="3584" width="12.140625" style="51" customWidth="1"/>
    <col min="3585" max="3827" width="9.140625" style="51"/>
    <col min="3828" max="3828" width="15.5703125" style="51" customWidth="1"/>
    <col min="3829" max="3829" width="13.7109375" style="51" customWidth="1"/>
    <col min="3830" max="3834" width="12.140625" style="51" customWidth="1"/>
    <col min="3835" max="3835" width="8.28515625" style="51" customWidth="1"/>
    <col min="3836" max="3836" width="9.5703125" style="51" customWidth="1"/>
    <col min="3837" max="3840" width="12.140625" style="51" customWidth="1"/>
    <col min="3841" max="4083" width="9.140625" style="51"/>
    <col min="4084" max="4084" width="15.5703125" style="51" customWidth="1"/>
    <col min="4085" max="4085" width="13.7109375" style="51" customWidth="1"/>
    <col min="4086" max="4090" width="12.140625" style="51" customWidth="1"/>
    <col min="4091" max="4091" width="8.28515625" style="51" customWidth="1"/>
    <col min="4092" max="4092" width="9.5703125" style="51" customWidth="1"/>
    <col min="4093" max="4096" width="12.140625" style="51" customWidth="1"/>
    <col min="4097" max="4339" width="9.140625" style="51"/>
    <col min="4340" max="4340" width="15.5703125" style="51" customWidth="1"/>
    <col min="4341" max="4341" width="13.7109375" style="51" customWidth="1"/>
    <col min="4342" max="4346" width="12.140625" style="51" customWidth="1"/>
    <col min="4347" max="4347" width="8.28515625" style="51" customWidth="1"/>
    <col min="4348" max="4348" width="9.5703125" style="51" customWidth="1"/>
    <col min="4349" max="4352" width="12.140625" style="51" customWidth="1"/>
    <col min="4353" max="4595" width="9.140625" style="51"/>
    <col min="4596" max="4596" width="15.5703125" style="51" customWidth="1"/>
    <col min="4597" max="4597" width="13.7109375" style="51" customWidth="1"/>
    <col min="4598" max="4602" width="12.140625" style="51" customWidth="1"/>
    <col min="4603" max="4603" width="8.28515625" style="51" customWidth="1"/>
    <col min="4604" max="4604" width="9.5703125" style="51" customWidth="1"/>
    <col min="4605" max="4608" width="12.140625" style="51" customWidth="1"/>
    <col min="4609" max="4851" width="9.140625" style="51"/>
    <col min="4852" max="4852" width="15.5703125" style="51" customWidth="1"/>
    <col min="4853" max="4853" width="13.7109375" style="51" customWidth="1"/>
    <col min="4854" max="4858" width="12.140625" style="51" customWidth="1"/>
    <col min="4859" max="4859" width="8.28515625" style="51" customWidth="1"/>
    <col min="4860" max="4860" width="9.5703125" style="51" customWidth="1"/>
    <col min="4861" max="4864" width="12.140625" style="51" customWidth="1"/>
    <col min="4865" max="5107" width="9.140625" style="51"/>
    <col min="5108" max="5108" width="15.5703125" style="51" customWidth="1"/>
    <col min="5109" max="5109" width="13.7109375" style="51" customWidth="1"/>
    <col min="5110" max="5114" width="12.140625" style="51" customWidth="1"/>
    <col min="5115" max="5115" width="8.28515625" style="51" customWidth="1"/>
    <col min="5116" max="5116" width="9.5703125" style="51" customWidth="1"/>
    <col min="5117" max="5120" width="12.140625" style="51" customWidth="1"/>
    <col min="5121" max="5363" width="9.140625" style="51"/>
    <col min="5364" max="5364" width="15.5703125" style="51" customWidth="1"/>
    <col min="5365" max="5365" width="13.7109375" style="51" customWidth="1"/>
    <col min="5366" max="5370" width="12.140625" style="51" customWidth="1"/>
    <col min="5371" max="5371" width="8.28515625" style="51" customWidth="1"/>
    <col min="5372" max="5372" width="9.5703125" style="51" customWidth="1"/>
    <col min="5373" max="5376" width="12.140625" style="51" customWidth="1"/>
    <col min="5377" max="5619" width="9.140625" style="51"/>
    <col min="5620" max="5620" width="15.5703125" style="51" customWidth="1"/>
    <col min="5621" max="5621" width="13.7109375" style="51" customWidth="1"/>
    <col min="5622" max="5626" width="12.140625" style="51" customWidth="1"/>
    <col min="5627" max="5627" width="8.28515625" style="51" customWidth="1"/>
    <col min="5628" max="5628" width="9.5703125" style="51" customWidth="1"/>
    <col min="5629" max="5632" width="12.140625" style="51" customWidth="1"/>
    <col min="5633" max="5875" width="9.140625" style="51"/>
    <col min="5876" max="5876" width="15.5703125" style="51" customWidth="1"/>
    <col min="5877" max="5877" width="13.7109375" style="51" customWidth="1"/>
    <col min="5878" max="5882" width="12.140625" style="51" customWidth="1"/>
    <col min="5883" max="5883" width="8.28515625" style="51" customWidth="1"/>
    <col min="5884" max="5884" width="9.5703125" style="51" customWidth="1"/>
    <col min="5885" max="5888" width="12.140625" style="51" customWidth="1"/>
    <col min="5889" max="6131" width="9.140625" style="51"/>
    <col min="6132" max="6132" width="15.5703125" style="51" customWidth="1"/>
    <col min="6133" max="6133" width="13.7109375" style="51" customWidth="1"/>
    <col min="6134" max="6138" width="12.140625" style="51" customWidth="1"/>
    <col min="6139" max="6139" width="8.28515625" style="51" customWidth="1"/>
    <col min="6140" max="6140" width="9.5703125" style="51" customWidth="1"/>
    <col min="6141" max="6144" width="12.140625" style="51" customWidth="1"/>
    <col min="6145" max="6387" width="9.140625" style="51"/>
    <col min="6388" max="6388" width="15.5703125" style="51" customWidth="1"/>
    <col min="6389" max="6389" width="13.7109375" style="51" customWidth="1"/>
    <col min="6390" max="6394" width="12.140625" style="51" customWidth="1"/>
    <col min="6395" max="6395" width="8.28515625" style="51" customWidth="1"/>
    <col min="6396" max="6396" width="9.5703125" style="51" customWidth="1"/>
    <col min="6397" max="6400" width="12.140625" style="51" customWidth="1"/>
    <col min="6401" max="6643" width="9.140625" style="51"/>
    <col min="6644" max="6644" width="15.5703125" style="51" customWidth="1"/>
    <col min="6645" max="6645" width="13.7109375" style="51" customWidth="1"/>
    <col min="6646" max="6650" width="12.140625" style="51" customWidth="1"/>
    <col min="6651" max="6651" width="8.28515625" style="51" customWidth="1"/>
    <col min="6652" max="6652" width="9.5703125" style="51" customWidth="1"/>
    <col min="6653" max="6656" width="12.140625" style="51" customWidth="1"/>
    <col min="6657" max="6899" width="9.140625" style="51"/>
    <col min="6900" max="6900" width="15.5703125" style="51" customWidth="1"/>
    <col min="6901" max="6901" width="13.7109375" style="51" customWidth="1"/>
    <col min="6902" max="6906" width="12.140625" style="51" customWidth="1"/>
    <col min="6907" max="6907" width="8.28515625" style="51" customWidth="1"/>
    <col min="6908" max="6908" width="9.5703125" style="51" customWidth="1"/>
    <col min="6909" max="6912" width="12.140625" style="51" customWidth="1"/>
    <col min="6913" max="7155" width="9.140625" style="51"/>
    <col min="7156" max="7156" width="15.5703125" style="51" customWidth="1"/>
    <col min="7157" max="7157" width="13.7109375" style="51" customWidth="1"/>
    <col min="7158" max="7162" width="12.140625" style="51" customWidth="1"/>
    <col min="7163" max="7163" width="8.28515625" style="51" customWidth="1"/>
    <col min="7164" max="7164" width="9.5703125" style="51" customWidth="1"/>
    <col min="7165" max="7168" width="12.140625" style="51" customWidth="1"/>
    <col min="7169" max="7411" width="9.140625" style="51"/>
    <col min="7412" max="7412" width="15.5703125" style="51" customWidth="1"/>
    <col min="7413" max="7413" width="13.7109375" style="51" customWidth="1"/>
    <col min="7414" max="7418" width="12.140625" style="51" customWidth="1"/>
    <col min="7419" max="7419" width="8.28515625" style="51" customWidth="1"/>
    <col min="7420" max="7420" width="9.5703125" style="51" customWidth="1"/>
    <col min="7421" max="7424" width="12.140625" style="51" customWidth="1"/>
    <col min="7425" max="7667" width="9.140625" style="51"/>
    <col min="7668" max="7668" width="15.5703125" style="51" customWidth="1"/>
    <col min="7669" max="7669" width="13.7109375" style="51" customWidth="1"/>
    <col min="7670" max="7674" width="12.140625" style="51" customWidth="1"/>
    <col min="7675" max="7675" width="8.28515625" style="51" customWidth="1"/>
    <col min="7676" max="7676" width="9.5703125" style="51" customWidth="1"/>
    <col min="7677" max="7680" width="12.140625" style="51" customWidth="1"/>
    <col min="7681" max="7923" width="9.140625" style="51"/>
    <col min="7924" max="7924" width="15.5703125" style="51" customWidth="1"/>
    <col min="7925" max="7925" width="13.7109375" style="51" customWidth="1"/>
    <col min="7926" max="7930" width="12.140625" style="51" customWidth="1"/>
    <col min="7931" max="7931" width="8.28515625" style="51" customWidth="1"/>
    <col min="7932" max="7932" width="9.5703125" style="51" customWidth="1"/>
    <col min="7933" max="7936" width="12.140625" style="51" customWidth="1"/>
    <col min="7937" max="8179" width="9.140625" style="51"/>
    <col min="8180" max="8180" width="15.5703125" style="51" customWidth="1"/>
    <col min="8181" max="8181" width="13.7109375" style="51" customWidth="1"/>
    <col min="8182" max="8186" width="12.140625" style="51" customWidth="1"/>
    <col min="8187" max="8187" width="8.28515625" style="51" customWidth="1"/>
    <col min="8188" max="8188" width="9.5703125" style="51" customWidth="1"/>
    <col min="8189" max="8192" width="12.140625" style="51" customWidth="1"/>
    <col min="8193" max="8435" width="9.140625" style="51"/>
    <col min="8436" max="8436" width="15.5703125" style="51" customWidth="1"/>
    <col min="8437" max="8437" width="13.7109375" style="51" customWidth="1"/>
    <col min="8438" max="8442" width="12.140625" style="51" customWidth="1"/>
    <col min="8443" max="8443" width="8.28515625" style="51" customWidth="1"/>
    <col min="8444" max="8444" width="9.5703125" style="51" customWidth="1"/>
    <col min="8445" max="8448" width="12.140625" style="51" customWidth="1"/>
    <col min="8449" max="8691" width="9.140625" style="51"/>
    <col min="8692" max="8692" width="15.5703125" style="51" customWidth="1"/>
    <col min="8693" max="8693" width="13.7109375" style="51" customWidth="1"/>
    <col min="8694" max="8698" width="12.140625" style="51" customWidth="1"/>
    <col min="8699" max="8699" width="8.28515625" style="51" customWidth="1"/>
    <col min="8700" max="8700" width="9.5703125" style="51" customWidth="1"/>
    <col min="8701" max="8704" width="12.140625" style="51" customWidth="1"/>
    <col min="8705" max="8947" width="9.140625" style="51"/>
    <col min="8948" max="8948" width="15.5703125" style="51" customWidth="1"/>
    <col min="8949" max="8949" width="13.7109375" style="51" customWidth="1"/>
    <col min="8950" max="8954" width="12.140625" style="51" customWidth="1"/>
    <col min="8955" max="8955" width="8.28515625" style="51" customWidth="1"/>
    <col min="8956" max="8956" width="9.5703125" style="51" customWidth="1"/>
    <col min="8957" max="8960" width="12.140625" style="51" customWidth="1"/>
    <col min="8961" max="9203" width="9.140625" style="51"/>
    <col min="9204" max="9204" width="15.5703125" style="51" customWidth="1"/>
    <col min="9205" max="9205" width="13.7109375" style="51" customWidth="1"/>
    <col min="9206" max="9210" width="12.140625" style="51" customWidth="1"/>
    <col min="9211" max="9211" width="8.28515625" style="51" customWidth="1"/>
    <col min="9212" max="9212" width="9.5703125" style="51" customWidth="1"/>
    <col min="9213" max="9216" width="12.140625" style="51" customWidth="1"/>
    <col min="9217" max="9459" width="9.140625" style="51"/>
    <col min="9460" max="9460" width="15.5703125" style="51" customWidth="1"/>
    <col min="9461" max="9461" width="13.7109375" style="51" customWidth="1"/>
    <col min="9462" max="9466" width="12.140625" style="51" customWidth="1"/>
    <col min="9467" max="9467" width="8.28515625" style="51" customWidth="1"/>
    <col min="9468" max="9468" width="9.5703125" style="51" customWidth="1"/>
    <col min="9469" max="9472" width="12.140625" style="51" customWidth="1"/>
    <col min="9473" max="9715" width="9.140625" style="51"/>
    <col min="9716" max="9716" width="15.5703125" style="51" customWidth="1"/>
    <col min="9717" max="9717" width="13.7109375" style="51" customWidth="1"/>
    <col min="9718" max="9722" width="12.140625" style="51" customWidth="1"/>
    <col min="9723" max="9723" width="8.28515625" style="51" customWidth="1"/>
    <col min="9724" max="9724" width="9.5703125" style="51" customWidth="1"/>
    <col min="9725" max="9728" width="12.140625" style="51" customWidth="1"/>
    <col min="9729" max="9971" width="9.140625" style="51"/>
    <col min="9972" max="9972" width="15.5703125" style="51" customWidth="1"/>
    <col min="9973" max="9973" width="13.7109375" style="51" customWidth="1"/>
    <col min="9974" max="9978" width="12.140625" style="51" customWidth="1"/>
    <col min="9979" max="9979" width="8.28515625" style="51" customWidth="1"/>
    <col min="9980" max="9980" width="9.5703125" style="51" customWidth="1"/>
    <col min="9981" max="9984" width="12.140625" style="51" customWidth="1"/>
    <col min="9985" max="10227" width="9.140625" style="51"/>
    <col min="10228" max="10228" width="15.5703125" style="51" customWidth="1"/>
    <col min="10229" max="10229" width="13.7109375" style="51" customWidth="1"/>
    <col min="10230" max="10234" width="12.140625" style="51" customWidth="1"/>
    <col min="10235" max="10235" width="8.28515625" style="51" customWidth="1"/>
    <col min="10236" max="10236" width="9.5703125" style="51" customWidth="1"/>
    <col min="10237" max="10240" width="12.140625" style="51" customWidth="1"/>
    <col min="10241" max="10483" width="9.140625" style="51"/>
    <col min="10484" max="10484" width="15.5703125" style="51" customWidth="1"/>
    <col min="10485" max="10485" width="13.7109375" style="51" customWidth="1"/>
    <col min="10486" max="10490" width="12.140625" style="51" customWidth="1"/>
    <col min="10491" max="10491" width="8.28515625" style="51" customWidth="1"/>
    <col min="10492" max="10492" width="9.5703125" style="51" customWidth="1"/>
    <col min="10493" max="10496" width="12.140625" style="51" customWidth="1"/>
    <col min="10497" max="10739" width="9.140625" style="51"/>
    <col min="10740" max="10740" width="15.5703125" style="51" customWidth="1"/>
    <col min="10741" max="10741" width="13.7109375" style="51" customWidth="1"/>
    <col min="10742" max="10746" width="12.140625" style="51" customWidth="1"/>
    <col min="10747" max="10747" width="8.28515625" style="51" customWidth="1"/>
    <col min="10748" max="10748" width="9.5703125" style="51" customWidth="1"/>
    <col min="10749" max="10752" width="12.140625" style="51" customWidth="1"/>
    <col min="10753" max="10995" width="9.140625" style="51"/>
    <col min="10996" max="10996" width="15.5703125" style="51" customWidth="1"/>
    <col min="10997" max="10997" width="13.7109375" style="51" customWidth="1"/>
    <col min="10998" max="11002" width="12.140625" style="51" customWidth="1"/>
    <col min="11003" max="11003" width="8.28515625" style="51" customWidth="1"/>
    <col min="11004" max="11004" width="9.5703125" style="51" customWidth="1"/>
    <col min="11005" max="11008" width="12.140625" style="51" customWidth="1"/>
    <col min="11009" max="11251" width="9.140625" style="51"/>
    <col min="11252" max="11252" width="15.5703125" style="51" customWidth="1"/>
    <col min="11253" max="11253" width="13.7109375" style="51" customWidth="1"/>
    <col min="11254" max="11258" width="12.140625" style="51" customWidth="1"/>
    <col min="11259" max="11259" width="8.28515625" style="51" customWidth="1"/>
    <col min="11260" max="11260" width="9.5703125" style="51" customWidth="1"/>
    <col min="11261" max="11264" width="12.140625" style="51" customWidth="1"/>
    <col min="11265" max="11507" width="9.140625" style="51"/>
    <col min="11508" max="11508" width="15.5703125" style="51" customWidth="1"/>
    <col min="11509" max="11509" width="13.7109375" style="51" customWidth="1"/>
    <col min="11510" max="11514" width="12.140625" style="51" customWidth="1"/>
    <col min="11515" max="11515" width="8.28515625" style="51" customWidth="1"/>
    <col min="11516" max="11516" width="9.5703125" style="51" customWidth="1"/>
    <col min="11517" max="11520" width="12.140625" style="51" customWidth="1"/>
    <col min="11521" max="11763" width="9.140625" style="51"/>
    <col min="11764" max="11764" width="15.5703125" style="51" customWidth="1"/>
    <col min="11765" max="11765" width="13.7109375" style="51" customWidth="1"/>
    <col min="11766" max="11770" width="12.140625" style="51" customWidth="1"/>
    <col min="11771" max="11771" width="8.28515625" style="51" customWidth="1"/>
    <col min="11772" max="11772" width="9.5703125" style="51" customWidth="1"/>
    <col min="11773" max="11776" width="12.140625" style="51" customWidth="1"/>
    <col min="11777" max="12019" width="9.140625" style="51"/>
    <col min="12020" max="12020" width="15.5703125" style="51" customWidth="1"/>
    <col min="12021" max="12021" width="13.7109375" style="51" customWidth="1"/>
    <col min="12022" max="12026" width="12.140625" style="51" customWidth="1"/>
    <col min="12027" max="12027" width="8.28515625" style="51" customWidth="1"/>
    <col min="12028" max="12028" width="9.5703125" style="51" customWidth="1"/>
    <col min="12029" max="12032" width="12.140625" style="51" customWidth="1"/>
    <col min="12033" max="12275" width="9.140625" style="51"/>
    <col min="12276" max="12276" width="15.5703125" style="51" customWidth="1"/>
    <col min="12277" max="12277" width="13.7109375" style="51" customWidth="1"/>
    <col min="12278" max="12282" width="12.140625" style="51" customWidth="1"/>
    <col min="12283" max="12283" width="8.28515625" style="51" customWidth="1"/>
    <col min="12284" max="12284" width="9.5703125" style="51" customWidth="1"/>
    <col min="12285" max="12288" width="12.140625" style="51" customWidth="1"/>
    <col min="12289" max="12531" width="9.140625" style="51"/>
    <col min="12532" max="12532" width="15.5703125" style="51" customWidth="1"/>
    <col min="12533" max="12533" width="13.7109375" style="51" customWidth="1"/>
    <col min="12534" max="12538" width="12.140625" style="51" customWidth="1"/>
    <col min="12539" max="12539" width="8.28515625" style="51" customWidth="1"/>
    <col min="12540" max="12540" width="9.5703125" style="51" customWidth="1"/>
    <col min="12541" max="12544" width="12.140625" style="51" customWidth="1"/>
    <col min="12545" max="12787" width="9.140625" style="51"/>
    <col min="12788" max="12788" width="15.5703125" style="51" customWidth="1"/>
    <col min="12789" max="12789" width="13.7109375" style="51" customWidth="1"/>
    <col min="12790" max="12794" width="12.140625" style="51" customWidth="1"/>
    <col min="12795" max="12795" width="8.28515625" style="51" customWidth="1"/>
    <col min="12796" max="12796" width="9.5703125" style="51" customWidth="1"/>
    <col min="12797" max="12800" width="12.140625" style="51" customWidth="1"/>
    <col min="12801" max="13043" width="9.140625" style="51"/>
    <col min="13044" max="13044" width="15.5703125" style="51" customWidth="1"/>
    <col min="13045" max="13045" width="13.7109375" style="51" customWidth="1"/>
    <col min="13046" max="13050" width="12.140625" style="51" customWidth="1"/>
    <col min="13051" max="13051" width="8.28515625" style="51" customWidth="1"/>
    <col min="13052" max="13052" width="9.5703125" style="51" customWidth="1"/>
    <col min="13053" max="13056" width="12.140625" style="51" customWidth="1"/>
    <col min="13057" max="13299" width="9.140625" style="51"/>
    <col min="13300" max="13300" width="15.5703125" style="51" customWidth="1"/>
    <col min="13301" max="13301" width="13.7109375" style="51" customWidth="1"/>
    <col min="13302" max="13306" width="12.140625" style="51" customWidth="1"/>
    <col min="13307" max="13307" width="8.28515625" style="51" customWidth="1"/>
    <col min="13308" max="13308" width="9.5703125" style="51" customWidth="1"/>
    <col min="13309" max="13312" width="12.140625" style="51" customWidth="1"/>
    <col min="13313" max="13555" width="9.140625" style="51"/>
    <col min="13556" max="13556" width="15.5703125" style="51" customWidth="1"/>
    <col min="13557" max="13557" width="13.7109375" style="51" customWidth="1"/>
    <col min="13558" max="13562" width="12.140625" style="51" customWidth="1"/>
    <col min="13563" max="13563" width="8.28515625" style="51" customWidth="1"/>
    <col min="13564" max="13564" width="9.5703125" style="51" customWidth="1"/>
    <col min="13565" max="13568" width="12.140625" style="51" customWidth="1"/>
    <col min="13569" max="13811" width="9.140625" style="51"/>
    <col min="13812" max="13812" width="15.5703125" style="51" customWidth="1"/>
    <col min="13813" max="13813" width="13.7109375" style="51" customWidth="1"/>
    <col min="13814" max="13818" width="12.140625" style="51" customWidth="1"/>
    <col min="13819" max="13819" width="8.28515625" style="51" customWidth="1"/>
    <col min="13820" max="13820" width="9.5703125" style="51" customWidth="1"/>
    <col min="13821" max="13824" width="12.140625" style="51" customWidth="1"/>
    <col min="13825" max="14067" width="9.140625" style="51"/>
    <col min="14068" max="14068" width="15.5703125" style="51" customWidth="1"/>
    <col min="14069" max="14069" width="13.7109375" style="51" customWidth="1"/>
    <col min="14070" max="14074" width="12.140625" style="51" customWidth="1"/>
    <col min="14075" max="14075" width="8.28515625" style="51" customWidth="1"/>
    <col min="14076" max="14076" width="9.5703125" style="51" customWidth="1"/>
    <col min="14077" max="14080" width="12.140625" style="51" customWidth="1"/>
    <col min="14081" max="14323" width="9.140625" style="51"/>
    <col min="14324" max="14324" width="15.5703125" style="51" customWidth="1"/>
    <col min="14325" max="14325" width="13.7109375" style="51" customWidth="1"/>
    <col min="14326" max="14330" width="12.140625" style="51" customWidth="1"/>
    <col min="14331" max="14331" width="8.28515625" style="51" customWidth="1"/>
    <col min="14332" max="14332" width="9.5703125" style="51" customWidth="1"/>
    <col min="14333" max="14336" width="12.140625" style="51" customWidth="1"/>
    <col min="14337" max="14579" width="9.140625" style="51"/>
    <col min="14580" max="14580" width="15.5703125" style="51" customWidth="1"/>
    <col min="14581" max="14581" width="13.7109375" style="51" customWidth="1"/>
    <col min="14582" max="14586" width="12.140625" style="51" customWidth="1"/>
    <col min="14587" max="14587" width="8.28515625" style="51" customWidth="1"/>
    <col min="14588" max="14588" width="9.5703125" style="51" customWidth="1"/>
    <col min="14589" max="14592" width="12.140625" style="51" customWidth="1"/>
    <col min="14593" max="14835" width="9.140625" style="51"/>
    <col min="14836" max="14836" width="15.5703125" style="51" customWidth="1"/>
    <col min="14837" max="14837" width="13.7109375" style="51" customWidth="1"/>
    <col min="14838" max="14842" width="12.140625" style="51" customWidth="1"/>
    <col min="14843" max="14843" width="8.28515625" style="51" customWidth="1"/>
    <col min="14844" max="14844" width="9.5703125" style="51" customWidth="1"/>
    <col min="14845" max="14848" width="12.140625" style="51" customWidth="1"/>
    <col min="14849" max="15091" width="9.140625" style="51"/>
    <col min="15092" max="15092" width="15.5703125" style="51" customWidth="1"/>
    <col min="15093" max="15093" width="13.7109375" style="51" customWidth="1"/>
    <col min="15094" max="15098" width="12.140625" style="51" customWidth="1"/>
    <col min="15099" max="15099" width="8.28515625" style="51" customWidth="1"/>
    <col min="15100" max="15100" width="9.5703125" style="51" customWidth="1"/>
    <col min="15101" max="15104" width="12.140625" style="51" customWidth="1"/>
    <col min="15105" max="15347" width="9.140625" style="51"/>
    <col min="15348" max="15348" width="15.5703125" style="51" customWidth="1"/>
    <col min="15349" max="15349" width="13.7109375" style="51" customWidth="1"/>
    <col min="15350" max="15354" width="12.140625" style="51" customWidth="1"/>
    <col min="15355" max="15355" width="8.28515625" style="51" customWidth="1"/>
    <col min="15356" max="15356" width="9.5703125" style="51" customWidth="1"/>
    <col min="15357" max="15360" width="12.140625" style="51" customWidth="1"/>
    <col min="15361" max="15603" width="9.140625" style="51"/>
    <col min="15604" max="15604" width="15.5703125" style="51" customWidth="1"/>
    <col min="15605" max="15605" width="13.7109375" style="51" customWidth="1"/>
    <col min="15606" max="15610" width="12.140625" style="51" customWidth="1"/>
    <col min="15611" max="15611" width="8.28515625" style="51" customWidth="1"/>
    <col min="15612" max="15612" width="9.5703125" style="51" customWidth="1"/>
    <col min="15613" max="15616" width="12.140625" style="51" customWidth="1"/>
    <col min="15617" max="15859" width="9.140625" style="51"/>
    <col min="15860" max="15860" width="15.5703125" style="51" customWidth="1"/>
    <col min="15861" max="15861" width="13.7109375" style="51" customWidth="1"/>
    <col min="15862" max="15866" width="12.140625" style="51" customWidth="1"/>
    <col min="15867" max="15867" width="8.28515625" style="51" customWidth="1"/>
    <col min="15868" max="15868" width="9.5703125" style="51" customWidth="1"/>
    <col min="15869" max="15872" width="12.140625" style="51" customWidth="1"/>
    <col min="15873" max="16115" width="9.140625" style="51"/>
    <col min="16116" max="16116" width="15.5703125" style="51" customWidth="1"/>
    <col min="16117" max="16117" width="13.7109375" style="51" customWidth="1"/>
    <col min="16118" max="16122" width="12.140625" style="51" customWidth="1"/>
    <col min="16123" max="16123" width="8.28515625" style="51" customWidth="1"/>
    <col min="16124" max="16124" width="9.5703125" style="51" customWidth="1"/>
    <col min="16125" max="16128" width="12.140625" style="51" customWidth="1"/>
    <col min="16129" max="16384" width="9.140625" style="51"/>
  </cols>
  <sheetData>
    <row r="1" spans="1:11" ht="13.15" customHeight="1" x14ac:dyDescent="0.2"/>
    <row r="2" spans="1:11" ht="15.6" customHeight="1" x14ac:dyDescent="0.2"/>
    <row r="3" spans="1:11" s="52" customFormat="1" ht="26.45" customHeight="1" x14ac:dyDescent="0.2">
      <c r="A3" s="174" t="s">
        <v>87</v>
      </c>
      <c r="B3" s="174"/>
      <c r="C3" s="174"/>
      <c r="D3" s="174"/>
      <c r="E3" s="174"/>
      <c r="F3" s="98"/>
      <c r="G3" s="98"/>
      <c r="H3" s="98"/>
      <c r="I3" s="98"/>
      <c r="J3" s="98"/>
      <c r="K3" s="98"/>
    </row>
    <row r="4" spans="1:11" ht="29.45" customHeight="1" x14ac:dyDescent="0.25">
      <c r="A4" s="175" t="s">
        <v>88</v>
      </c>
      <c r="B4" s="175"/>
      <c r="C4" s="175"/>
      <c r="D4" s="175"/>
      <c r="E4" s="175"/>
      <c r="F4" s="175"/>
      <c r="G4" s="175"/>
      <c r="H4" s="175"/>
      <c r="I4" s="175"/>
      <c r="J4" s="98"/>
      <c r="K4" s="98"/>
    </row>
    <row r="5" spans="1:11" s="52" customFormat="1" ht="10.15" x14ac:dyDescent="0.2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</row>
    <row r="6" spans="1:11" ht="7.9" customHeight="1" x14ac:dyDescent="0.2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</row>
    <row r="7" spans="1:11" ht="11.45" customHeight="1" x14ac:dyDescent="0.2">
      <c r="A7" s="99" t="s">
        <v>89</v>
      </c>
      <c r="B7" s="176" t="s">
        <v>90</v>
      </c>
      <c r="C7" s="176"/>
      <c r="D7" s="176"/>
      <c r="E7" s="176"/>
      <c r="F7" s="176"/>
      <c r="G7" s="176"/>
      <c r="H7" s="98"/>
      <c r="I7" s="98"/>
      <c r="J7" s="98"/>
      <c r="K7" s="98"/>
    </row>
    <row r="8" spans="1:11" ht="11.45" customHeight="1" x14ac:dyDescent="0.2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</row>
    <row r="9" spans="1:11" ht="11.45" customHeight="1" x14ac:dyDescent="0.2">
      <c r="A9" s="100" t="s">
        <v>76</v>
      </c>
      <c r="B9" s="173" t="s">
        <v>18</v>
      </c>
      <c r="C9" s="173"/>
      <c r="D9" s="173"/>
      <c r="E9" s="173" t="s">
        <v>19</v>
      </c>
      <c r="F9" s="173"/>
      <c r="G9" s="173"/>
      <c r="H9" s="173"/>
      <c r="I9" s="173" t="s">
        <v>20</v>
      </c>
      <c r="J9" s="173"/>
      <c r="K9" s="173"/>
    </row>
    <row r="10" spans="1:11" ht="28.9" customHeight="1" x14ac:dyDescent="0.2">
      <c r="A10" s="100" t="s">
        <v>17</v>
      </c>
      <c r="B10" s="100" t="s">
        <v>21</v>
      </c>
      <c r="C10" s="100" t="s">
        <v>22</v>
      </c>
      <c r="D10" s="100" t="s">
        <v>23</v>
      </c>
      <c r="E10" s="100" t="s">
        <v>24</v>
      </c>
      <c r="F10" s="100" t="s">
        <v>25</v>
      </c>
      <c r="G10" s="100" t="s">
        <v>26</v>
      </c>
      <c r="H10" s="100" t="s">
        <v>27</v>
      </c>
      <c r="I10" s="100" t="s">
        <v>21</v>
      </c>
      <c r="J10" s="100" t="s">
        <v>22</v>
      </c>
      <c r="K10" s="100" t="s">
        <v>23</v>
      </c>
    </row>
    <row r="11" spans="1:11" ht="11.45" customHeight="1" x14ac:dyDescent="0.2">
      <c r="A11" s="101" t="s">
        <v>77</v>
      </c>
      <c r="B11" s="102"/>
      <c r="C11" s="102"/>
      <c r="D11" s="102"/>
      <c r="E11" s="103"/>
      <c r="F11" s="103"/>
      <c r="G11" s="102"/>
      <c r="H11" s="102"/>
      <c r="I11" s="103"/>
      <c r="J11" s="103"/>
      <c r="K11" s="103"/>
    </row>
    <row r="12" spans="1:11" ht="11.45" customHeight="1" x14ac:dyDescent="0.2">
      <c r="A12" s="104" t="s">
        <v>91</v>
      </c>
      <c r="B12" s="105"/>
      <c r="C12" s="105"/>
      <c r="D12" s="105"/>
      <c r="E12" s="106">
        <v>63983.05</v>
      </c>
      <c r="F12" s="105"/>
      <c r="G12" s="105"/>
      <c r="H12" s="105"/>
      <c r="I12" s="106">
        <v>63983.05</v>
      </c>
      <c r="J12" s="105"/>
      <c r="K12" s="106">
        <v>63983.05</v>
      </c>
    </row>
    <row r="13" spans="1:11" ht="11.45" customHeight="1" x14ac:dyDescent="0.2">
      <c r="A13" s="104" t="s">
        <v>92</v>
      </c>
      <c r="B13" s="105"/>
      <c r="C13" s="105"/>
      <c r="D13" s="105"/>
      <c r="E13" s="106">
        <v>67796.61</v>
      </c>
      <c r="F13" s="106">
        <v>1500.99</v>
      </c>
      <c r="G13" s="105"/>
      <c r="H13" s="105"/>
      <c r="I13" s="106">
        <v>67796.61</v>
      </c>
      <c r="J13" s="106">
        <v>1500.99</v>
      </c>
      <c r="K13" s="106">
        <v>66295.62</v>
      </c>
    </row>
    <row r="14" spans="1:11" ht="11.45" customHeight="1" x14ac:dyDescent="0.2">
      <c r="A14" s="104" t="s">
        <v>93</v>
      </c>
      <c r="B14" s="105"/>
      <c r="C14" s="105"/>
      <c r="D14" s="105"/>
      <c r="E14" s="106">
        <v>33898.31</v>
      </c>
      <c r="F14" s="106">
        <v>33898.31</v>
      </c>
      <c r="G14" s="105"/>
      <c r="H14" s="105"/>
      <c r="I14" s="106">
        <v>33898.31</v>
      </c>
      <c r="J14" s="106">
        <v>33898.31</v>
      </c>
      <c r="K14" s="105">
        <v>0</v>
      </c>
    </row>
    <row r="15" spans="1:11" ht="11.45" customHeight="1" x14ac:dyDescent="0.2">
      <c r="A15" s="104" t="s">
        <v>94</v>
      </c>
      <c r="B15" s="105"/>
      <c r="C15" s="105"/>
      <c r="D15" s="105"/>
      <c r="E15" s="106">
        <v>1311864.4099999999</v>
      </c>
      <c r="F15" s="106">
        <v>21802.639999999999</v>
      </c>
      <c r="G15" s="105"/>
      <c r="H15" s="105"/>
      <c r="I15" s="106">
        <v>1311864.4099999999</v>
      </c>
      <c r="J15" s="106">
        <v>21802.639999999999</v>
      </c>
      <c r="K15" s="106">
        <v>1290061.77</v>
      </c>
    </row>
    <row r="16" spans="1:11" ht="11.45" customHeight="1" x14ac:dyDescent="0.2">
      <c r="A16" s="104" t="s">
        <v>95</v>
      </c>
      <c r="B16" s="105"/>
      <c r="C16" s="105"/>
      <c r="D16" s="105"/>
      <c r="E16" s="106">
        <v>45200</v>
      </c>
      <c r="F16" s="106">
        <v>2965.13</v>
      </c>
      <c r="G16" s="105"/>
      <c r="H16" s="105"/>
      <c r="I16" s="106">
        <v>45200</v>
      </c>
      <c r="J16" s="106">
        <v>2965.13</v>
      </c>
      <c r="K16" s="106">
        <v>42234.87</v>
      </c>
    </row>
    <row r="17" spans="1:11" ht="11.45" customHeight="1" x14ac:dyDescent="0.2">
      <c r="A17" s="104" t="s">
        <v>96</v>
      </c>
      <c r="B17" s="105"/>
      <c r="C17" s="105"/>
      <c r="D17" s="105"/>
      <c r="E17" s="106">
        <v>53350</v>
      </c>
      <c r="F17" s="106">
        <v>3499.78</v>
      </c>
      <c r="G17" s="105"/>
      <c r="H17" s="105"/>
      <c r="I17" s="106">
        <v>53350</v>
      </c>
      <c r="J17" s="106">
        <v>3499.78</v>
      </c>
      <c r="K17" s="106">
        <v>49850.22</v>
      </c>
    </row>
    <row r="18" spans="1:11" ht="11.45" customHeight="1" x14ac:dyDescent="0.2">
      <c r="A18" s="104" t="s">
        <v>97</v>
      </c>
      <c r="B18" s="105"/>
      <c r="C18" s="105"/>
      <c r="D18" s="105"/>
      <c r="E18" s="106">
        <v>67796.61</v>
      </c>
      <c r="F18" s="106">
        <v>1500.99</v>
      </c>
      <c r="G18" s="105"/>
      <c r="H18" s="105"/>
      <c r="I18" s="106">
        <v>67796.61</v>
      </c>
      <c r="J18" s="106">
        <v>1500.99</v>
      </c>
      <c r="K18" s="106">
        <v>66295.62</v>
      </c>
    </row>
    <row r="19" spans="1:11" ht="11.45" customHeight="1" x14ac:dyDescent="0.2">
      <c r="A19" s="135" t="s">
        <v>130</v>
      </c>
      <c r="B19" s="136"/>
      <c r="C19" s="136"/>
      <c r="D19" s="136"/>
      <c r="E19" s="137" t="s">
        <v>131</v>
      </c>
      <c r="F19" s="137">
        <v>2698.3</v>
      </c>
      <c r="G19" s="136"/>
      <c r="H19" s="136"/>
      <c r="I19" s="137">
        <v>2698.3</v>
      </c>
      <c r="J19" s="137">
        <v>2698.3</v>
      </c>
      <c r="K19" s="137">
        <v>0</v>
      </c>
    </row>
    <row r="20" spans="1:11" ht="11.45" customHeight="1" x14ac:dyDescent="0.2">
      <c r="A20" s="135" t="s">
        <v>132</v>
      </c>
      <c r="B20" s="136"/>
      <c r="C20" s="136"/>
      <c r="D20" s="136"/>
      <c r="E20" s="137" t="s">
        <v>133</v>
      </c>
      <c r="F20" s="137">
        <v>26966.1</v>
      </c>
      <c r="G20" s="136"/>
      <c r="H20" s="136"/>
      <c r="I20" s="137">
        <v>26966.1</v>
      </c>
      <c r="J20" s="137">
        <v>26966.1</v>
      </c>
      <c r="K20" s="137">
        <v>0</v>
      </c>
    </row>
    <row r="21" spans="1:11" ht="12.75" x14ac:dyDescent="0.2">
      <c r="A21" s="107" t="s">
        <v>28</v>
      </c>
      <c r="B21" s="108"/>
      <c r="C21" s="108"/>
      <c r="D21" s="108"/>
      <c r="E21" s="109">
        <f>SUM(E12:E20)</f>
        <v>1643888.99</v>
      </c>
      <c r="F21" s="109">
        <f>SUM(F12:F20)</f>
        <v>94832.239999999991</v>
      </c>
      <c r="G21" s="108"/>
      <c r="H21" s="108"/>
      <c r="I21" s="109">
        <f>SUM(I12:I20)</f>
        <v>1673553.3900000001</v>
      </c>
      <c r="J21" s="146">
        <f>SUM(J12:J20)</f>
        <v>94832.239999999991</v>
      </c>
      <c r="K21" s="109">
        <f>SUM(K12:K20)</f>
        <v>1578721.15</v>
      </c>
    </row>
    <row r="23" spans="1:11" ht="10.15" x14ac:dyDescent="0.2">
      <c r="E23" s="138"/>
    </row>
    <row r="24" spans="1:11" ht="15" x14ac:dyDescent="0.25">
      <c r="A24" s="40" t="s">
        <v>78</v>
      </c>
      <c r="B24" s="40"/>
      <c r="C24" s="55" t="s">
        <v>86</v>
      </c>
    </row>
    <row r="25" spans="1:11" ht="14.45" x14ac:dyDescent="0.3">
      <c r="A25" s="40"/>
      <c r="B25" s="40"/>
      <c r="C25" s="55"/>
    </row>
    <row r="26" spans="1:11" ht="14.45" x14ac:dyDescent="0.3">
      <c r="A26" s="40"/>
      <c r="B26" s="40"/>
      <c r="C26" s="55"/>
    </row>
    <row r="27" spans="1:11" ht="15" x14ac:dyDescent="0.25">
      <c r="A27" s="40" t="s">
        <v>12</v>
      </c>
      <c r="B27" s="40"/>
      <c r="C27" s="55" t="s">
        <v>13</v>
      </c>
    </row>
  </sheetData>
  <mergeCells count="6">
    <mergeCell ref="B9:D9"/>
    <mergeCell ref="E9:H9"/>
    <mergeCell ref="I9:K9"/>
    <mergeCell ref="A3:E3"/>
    <mergeCell ref="A4:I4"/>
    <mergeCell ref="B7:G7"/>
  </mergeCells>
  <pageMargins left="0.7" right="0.7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24"/>
  <sheetViews>
    <sheetView zoomScaleNormal="100" workbookViewId="0">
      <selection activeCell="C16" sqref="C16"/>
    </sheetView>
  </sheetViews>
  <sheetFormatPr defaultColWidth="9.140625" defaultRowHeight="15" x14ac:dyDescent="0.25"/>
  <cols>
    <col min="1" max="1" width="45.28515625" style="20" customWidth="1"/>
    <col min="2" max="2" width="32.7109375" style="20" customWidth="1"/>
    <col min="3" max="3" width="13.42578125" style="24" customWidth="1"/>
    <col min="4" max="4" width="18" style="24" hidden="1" customWidth="1"/>
    <col min="5" max="5" width="9.42578125" style="19" customWidth="1"/>
    <col min="6" max="9" width="0" style="19" hidden="1" customWidth="1"/>
    <col min="10" max="10" width="13.140625" style="19" hidden="1" customWidth="1"/>
    <col min="11" max="11" width="0" style="19" hidden="1" customWidth="1"/>
    <col min="12" max="241" width="9.140625" style="19"/>
    <col min="242" max="242" width="39.85546875" style="19" customWidth="1"/>
    <col min="243" max="243" width="0" style="19" hidden="1" customWidth="1"/>
    <col min="244" max="244" width="88.7109375" style="19" customWidth="1"/>
    <col min="245" max="245" width="16.28515625" style="19" customWidth="1"/>
    <col min="246" max="246" width="0" style="19" hidden="1" customWidth="1"/>
    <col min="247" max="247" width="22.28515625" style="19" customWidth="1"/>
    <col min="248" max="248" width="20.42578125" style="19" customWidth="1"/>
    <col min="249" max="249" width="9.42578125" style="19" customWidth="1"/>
    <col min="250" max="250" width="16" style="19" customWidth="1"/>
    <col min="251" max="253" width="9.42578125" style="19" customWidth="1"/>
    <col min="254" max="497" width="9.140625" style="19"/>
    <col min="498" max="498" width="39.85546875" style="19" customWidth="1"/>
    <col min="499" max="499" width="0" style="19" hidden="1" customWidth="1"/>
    <col min="500" max="500" width="88.7109375" style="19" customWidth="1"/>
    <col min="501" max="501" width="16.28515625" style="19" customWidth="1"/>
    <col min="502" max="502" width="0" style="19" hidden="1" customWidth="1"/>
    <col min="503" max="503" width="22.28515625" style="19" customWidth="1"/>
    <col min="504" max="504" width="20.42578125" style="19" customWidth="1"/>
    <col min="505" max="505" width="9.42578125" style="19" customWidth="1"/>
    <col min="506" max="506" width="16" style="19" customWidth="1"/>
    <col min="507" max="509" width="9.42578125" style="19" customWidth="1"/>
    <col min="510" max="753" width="9.140625" style="19"/>
    <col min="754" max="754" width="39.85546875" style="19" customWidth="1"/>
    <col min="755" max="755" width="0" style="19" hidden="1" customWidth="1"/>
    <col min="756" max="756" width="88.7109375" style="19" customWidth="1"/>
    <col min="757" max="757" width="16.28515625" style="19" customWidth="1"/>
    <col min="758" max="758" width="0" style="19" hidden="1" customWidth="1"/>
    <col min="759" max="759" width="22.28515625" style="19" customWidth="1"/>
    <col min="760" max="760" width="20.42578125" style="19" customWidth="1"/>
    <col min="761" max="761" width="9.42578125" style="19" customWidth="1"/>
    <col min="762" max="762" width="16" style="19" customWidth="1"/>
    <col min="763" max="765" width="9.42578125" style="19" customWidth="1"/>
    <col min="766" max="1009" width="9.140625" style="19"/>
    <col min="1010" max="1010" width="39.85546875" style="19" customWidth="1"/>
    <col min="1011" max="1011" width="0" style="19" hidden="1" customWidth="1"/>
    <col min="1012" max="1012" width="88.7109375" style="19" customWidth="1"/>
    <col min="1013" max="1013" width="16.28515625" style="19" customWidth="1"/>
    <col min="1014" max="1014" width="0" style="19" hidden="1" customWidth="1"/>
    <col min="1015" max="1015" width="22.28515625" style="19" customWidth="1"/>
    <col min="1016" max="1016" width="20.42578125" style="19" customWidth="1"/>
    <col min="1017" max="1017" width="9.42578125" style="19" customWidth="1"/>
    <col min="1018" max="1018" width="16" style="19" customWidth="1"/>
    <col min="1019" max="1021" width="9.42578125" style="19" customWidth="1"/>
    <col min="1022" max="1265" width="9.140625" style="19"/>
    <col min="1266" max="1266" width="39.85546875" style="19" customWidth="1"/>
    <col min="1267" max="1267" width="0" style="19" hidden="1" customWidth="1"/>
    <col min="1268" max="1268" width="88.7109375" style="19" customWidth="1"/>
    <col min="1269" max="1269" width="16.28515625" style="19" customWidth="1"/>
    <col min="1270" max="1270" width="0" style="19" hidden="1" customWidth="1"/>
    <col min="1271" max="1271" width="22.28515625" style="19" customWidth="1"/>
    <col min="1272" max="1272" width="20.42578125" style="19" customWidth="1"/>
    <col min="1273" max="1273" width="9.42578125" style="19" customWidth="1"/>
    <col min="1274" max="1274" width="16" style="19" customWidth="1"/>
    <col min="1275" max="1277" width="9.42578125" style="19" customWidth="1"/>
    <col min="1278" max="1521" width="9.140625" style="19"/>
    <col min="1522" max="1522" width="39.85546875" style="19" customWidth="1"/>
    <col min="1523" max="1523" width="0" style="19" hidden="1" customWidth="1"/>
    <col min="1524" max="1524" width="88.7109375" style="19" customWidth="1"/>
    <col min="1525" max="1525" width="16.28515625" style="19" customWidth="1"/>
    <col min="1526" max="1526" width="0" style="19" hidden="1" customWidth="1"/>
    <col min="1527" max="1527" width="22.28515625" style="19" customWidth="1"/>
    <col min="1528" max="1528" width="20.42578125" style="19" customWidth="1"/>
    <col min="1529" max="1529" width="9.42578125" style="19" customWidth="1"/>
    <col min="1530" max="1530" width="16" style="19" customWidth="1"/>
    <col min="1531" max="1533" width="9.42578125" style="19" customWidth="1"/>
    <col min="1534" max="1777" width="9.140625" style="19"/>
    <col min="1778" max="1778" width="39.85546875" style="19" customWidth="1"/>
    <col min="1779" max="1779" width="0" style="19" hidden="1" customWidth="1"/>
    <col min="1780" max="1780" width="88.7109375" style="19" customWidth="1"/>
    <col min="1781" max="1781" width="16.28515625" style="19" customWidth="1"/>
    <col min="1782" max="1782" width="0" style="19" hidden="1" customWidth="1"/>
    <col min="1783" max="1783" width="22.28515625" style="19" customWidth="1"/>
    <col min="1784" max="1784" width="20.42578125" style="19" customWidth="1"/>
    <col min="1785" max="1785" width="9.42578125" style="19" customWidth="1"/>
    <col min="1786" max="1786" width="16" style="19" customWidth="1"/>
    <col min="1787" max="1789" width="9.42578125" style="19" customWidth="1"/>
    <col min="1790" max="2033" width="9.140625" style="19"/>
    <col min="2034" max="2034" width="39.85546875" style="19" customWidth="1"/>
    <col min="2035" max="2035" width="0" style="19" hidden="1" customWidth="1"/>
    <col min="2036" max="2036" width="88.7109375" style="19" customWidth="1"/>
    <col min="2037" max="2037" width="16.28515625" style="19" customWidth="1"/>
    <col min="2038" max="2038" width="0" style="19" hidden="1" customWidth="1"/>
    <col min="2039" max="2039" width="22.28515625" style="19" customWidth="1"/>
    <col min="2040" max="2040" width="20.42578125" style="19" customWidth="1"/>
    <col min="2041" max="2041" width="9.42578125" style="19" customWidth="1"/>
    <col min="2042" max="2042" width="16" style="19" customWidth="1"/>
    <col min="2043" max="2045" width="9.42578125" style="19" customWidth="1"/>
    <col min="2046" max="2289" width="9.140625" style="19"/>
    <col min="2290" max="2290" width="39.85546875" style="19" customWidth="1"/>
    <col min="2291" max="2291" width="0" style="19" hidden="1" customWidth="1"/>
    <col min="2292" max="2292" width="88.7109375" style="19" customWidth="1"/>
    <col min="2293" max="2293" width="16.28515625" style="19" customWidth="1"/>
    <col min="2294" max="2294" width="0" style="19" hidden="1" customWidth="1"/>
    <col min="2295" max="2295" width="22.28515625" style="19" customWidth="1"/>
    <col min="2296" max="2296" width="20.42578125" style="19" customWidth="1"/>
    <col min="2297" max="2297" width="9.42578125" style="19" customWidth="1"/>
    <col min="2298" max="2298" width="16" style="19" customWidth="1"/>
    <col min="2299" max="2301" width="9.42578125" style="19" customWidth="1"/>
    <col min="2302" max="2545" width="9.140625" style="19"/>
    <col min="2546" max="2546" width="39.85546875" style="19" customWidth="1"/>
    <col min="2547" max="2547" width="0" style="19" hidden="1" customWidth="1"/>
    <col min="2548" max="2548" width="88.7109375" style="19" customWidth="1"/>
    <col min="2549" max="2549" width="16.28515625" style="19" customWidth="1"/>
    <col min="2550" max="2550" width="0" style="19" hidden="1" customWidth="1"/>
    <col min="2551" max="2551" width="22.28515625" style="19" customWidth="1"/>
    <col min="2552" max="2552" width="20.42578125" style="19" customWidth="1"/>
    <col min="2553" max="2553" width="9.42578125" style="19" customWidth="1"/>
    <col min="2554" max="2554" width="16" style="19" customWidth="1"/>
    <col min="2555" max="2557" width="9.42578125" style="19" customWidth="1"/>
    <col min="2558" max="2801" width="9.140625" style="19"/>
    <col min="2802" max="2802" width="39.85546875" style="19" customWidth="1"/>
    <col min="2803" max="2803" width="0" style="19" hidden="1" customWidth="1"/>
    <col min="2804" max="2804" width="88.7109375" style="19" customWidth="1"/>
    <col min="2805" max="2805" width="16.28515625" style="19" customWidth="1"/>
    <col min="2806" max="2806" width="0" style="19" hidden="1" customWidth="1"/>
    <col min="2807" max="2807" width="22.28515625" style="19" customWidth="1"/>
    <col min="2808" max="2808" width="20.42578125" style="19" customWidth="1"/>
    <col min="2809" max="2809" width="9.42578125" style="19" customWidth="1"/>
    <col min="2810" max="2810" width="16" style="19" customWidth="1"/>
    <col min="2811" max="2813" width="9.42578125" style="19" customWidth="1"/>
    <col min="2814" max="3057" width="9.140625" style="19"/>
    <col min="3058" max="3058" width="39.85546875" style="19" customWidth="1"/>
    <col min="3059" max="3059" width="0" style="19" hidden="1" customWidth="1"/>
    <col min="3060" max="3060" width="88.7109375" style="19" customWidth="1"/>
    <col min="3061" max="3061" width="16.28515625" style="19" customWidth="1"/>
    <col min="3062" max="3062" width="0" style="19" hidden="1" customWidth="1"/>
    <col min="3063" max="3063" width="22.28515625" style="19" customWidth="1"/>
    <col min="3064" max="3064" width="20.42578125" style="19" customWidth="1"/>
    <col min="3065" max="3065" width="9.42578125" style="19" customWidth="1"/>
    <col min="3066" max="3066" width="16" style="19" customWidth="1"/>
    <col min="3067" max="3069" width="9.42578125" style="19" customWidth="1"/>
    <col min="3070" max="3313" width="9.140625" style="19"/>
    <col min="3314" max="3314" width="39.85546875" style="19" customWidth="1"/>
    <col min="3315" max="3315" width="0" style="19" hidden="1" customWidth="1"/>
    <col min="3316" max="3316" width="88.7109375" style="19" customWidth="1"/>
    <col min="3317" max="3317" width="16.28515625" style="19" customWidth="1"/>
    <col min="3318" max="3318" width="0" style="19" hidden="1" customWidth="1"/>
    <col min="3319" max="3319" width="22.28515625" style="19" customWidth="1"/>
    <col min="3320" max="3320" width="20.42578125" style="19" customWidth="1"/>
    <col min="3321" max="3321" width="9.42578125" style="19" customWidth="1"/>
    <col min="3322" max="3322" width="16" style="19" customWidth="1"/>
    <col min="3323" max="3325" width="9.42578125" style="19" customWidth="1"/>
    <col min="3326" max="3569" width="9.140625" style="19"/>
    <col min="3570" max="3570" width="39.85546875" style="19" customWidth="1"/>
    <col min="3571" max="3571" width="0" style="19" hidden="1" customWidth="1"/>
    <col min="3572" max="3572" width="88.7109375" style="19" customWidth="1"/>
    <col min="3573" max="3573" width="16.28515625" style="19" customWidth="1"/>
    <col min="3574" max="3574" width="0" style="19" hidden="1" customWidth="1"/>
    <col min="3575" max="3575" width="22.28515625" style="19" customWidth="1"/>
    <col min="3576" max="3576" width="20.42578125" style="19" customWidth="1"/>
    <col min="3577" max="3577" width="9.42578125" style="19" customWidth="1"/>
    <col min="3578" max="3578" width="16" style="19" customWidth="1"/>
    <col min="3579" max="3581" width="9.42578125" style="19" customWidth="1"/>
    <col min="3582" max="3825" width="9.140625" style="19"/>
    <col min="3826" max="3826" width="39.85546875" style="19" customWidth="1"/>
    <col min="3827" max="3827" width="0" style="19" hidden="1" customWidth="1"/>
    <col min="3828" max="3828" width="88.7109375" style="19" customWidth="1"/>
    <col min="3829" max="3829" width="16.28515625" style="19" customWidth="1"/>
    <col min="3830" max="3830" width="0" style="19" hidden="1" customWidth="1"/>
    <col min="3831" max="3831" width="22.28515625" style="19" customWidth="1"/>
    <col min="3832" max="3832" width="20.42578125" style="19" customWidth="1"/>
    <col min="3833" max="3833" width="9.42578125" style="19" customWidth="1"/>
    <col min="3834" max="3834" width="16" style="19" customWidth="1"/>
    <col min="3835" max="3837" width="9.42578125" style="19" customWidth="1"/>
    <col min="3838" max="4081" width="9.140625" style="19"/>
    <col min="4082" max="4082" width="39.85546875" style="19" customWidth="1"/>
    <col min="4083" max="4083" width="0" style="19" hidden="1" customWidth="1"/>
    <col min="4084" max="4084" width="88.7109375" style="19" customWidth="1"/>
    <col min="4085" max="4085" width="16.28515625" style="19" customWidth="1"/>
    <col min="4086" max="4086" width="0" style="19" hidden="1" customWidth="1"/>
    <col min="4087" max="4087" width="22.28515625" style="19" customWidth="1"/>
    <col min="4088" max="4088" width="20.42578125" style="19" customWidth="1"/>
    <col min="4089" max="4089" width="9.42578125" style="19" customWidth="1"/>
    <col min="4090" max="4090" width="16" style="19" customWidth="1"/>
    <col min="4091" max="4093" width="9.42578125" style="19" customWidth="1"/>
    <col min="4094" max="4337" width="9.140625" style="19"/>
    <col min="4338" max="4338" width="39.85546875" style="19" customWidth="1"/>
    <col min="4339" max="4339" width="0" style="19" hidden="1" customWidth="1"/>
    <col min="4340" max="4340" width="88.7109375" style="19" customWidth="1"/>
    <col min="4341" max="4341" width="16.28515625" style="19" customWidth="1"/>
    <col min="4342" max="4342" width="0" style="19" hidden="1" customWidth="1"/>
    <col min="4343" max="4343" width="22.28515625" style="19" customWidth="1"/>
    <col min="4344" max="4344" width="20.42578125" style="19" customWidth="1"/>
    <col min="4345" max="4345" width="9.42578125" style="19" customWidth="1"/>
    <col min="4346" max="4346" width="16" style="19" customWidth="1"/>
    <col min="4347" max="4349" width="9.42578125" style="19" customWidth="1"/>
    <col min="4350" max="4593" width="9.140625" style="19"/>
    <col min="4594" max="4594" width="39.85546875" style="19" customWidth="1"/>
    <col min="4595" max="4595" width="0" style="19" hidden="1" customWidth="1"/>
    <col min="4596" max="4596" width="88.7109375" style="19" customWidth="1"/>
    <col min="4597" max="4597" width="16.28515625" style="19" customWidth="1"/>
    <col min="4598" max="4598" width="0" style="19" hidden="1" customWidth="1"/>
    <col min="4599" max="4599" width="22.28515625" style="19" customWidth="1"/>
    <col min="4600" max="4600" width="20.42578125" style="19" customWidth="1"/>
    <col min="4601" max="4601" width="9.42578125" style="19" customWidth="1"/>
    <col min="4602" max="4602" width="16" style="19" customWidth="1"/>
    <col min="4603" max="4605" width="9.42578125" style="19" customWidth="1"/>
    <col min="4606" max="4849" width="9.140625" style="19"/>
    <col min="4850" max="4850" width="39.85546875" style="19" customWidth="1"/>
    <col min="4851" max="4851" width="0" style="19" hidden="1" customWidth="1"/>
    <col min="4852" max="4852" width="88.7109375" style="19" customWidth="1"/>
    <col min="4853" max="4853" width="16.28515625" style="19" customWidth="1"/>
    <col min="4854" max="4854" width="0" style="19" hidden="1" customWidth="1"/>
    <col min="4855" max="4855" width="22.28515625" style="19" customWidth="1"/>
    <col min="4856" max="4856" width="20.42578125" style="19" customWidth="1"/>
    <col min="4857" max="4857" width="9.42578125" style="19" customWidth="1"/>
    <col min="4858" max="4858" width="16" style="19" customWidth="1"/>
    <col min="4859" max="4861" width="9.42578125" style="19" customWidth="1"/>
    <col min="4862" max="5105" width="9.140625" style="19"/>
    <col min="5106" max="5106" width="39.85546875" style="19" customWidth="1"/>
    <col min="5107" max="5107" width="0" style="19" hidden="1" customWidth="1"/>
    <col min="5108" max="5108" width="88.7109375" style="19" customWidth="1"/>
    <col min="5109" max="5109" width="16.28515625" style="19" customWidth="1"/>
    <col min="5110" max="5110" width="0" style="19" hidden="1" customWidth="1"/>
    <col min="5111" max="5111" width="22.28515625" style="19" customWidth="1"/>
    <col min="5112" max="5112" width="20.42578125" style="19" customWidth="1"/>
    <col min="5113" max="5113" width="9.42578125" style="19" customWidth="1"/>
    <col min="5114" max="5114" width="16" style="19" customWidth="1"/>
    <col min="5115" max="5117" width="9.42578125" style="19" customWidth="1"/>
    <col min="5118" max="5361" width="9.140625" style="19"/>
    <col min="5362" max="5362" width="39.85546875" style="19" customWidth="1"/>
    <col min="5363" max="5363" width="0" style="19" hidden="1" customWidth="1"/>
    <col min="5364" max="5364" width="88.7109375" style="19" customWidth="1"/>
    <col min="5365" max="5365" width="16.28515625" style="19" customWidth="1"/>
    <col min="5366" max="5366" width="0" style="19" hidden="1" customWidth="1"/>
    <col min="5367" max="5367" width="22.28515625" style="19" customWidth="1"/>
    <col min="5368" max="5368" width="20.42578125" style="19" customWidth="1"/>
    <col min="5369" max="5369" width="9.42578125" style="19" customWidth="1"/>
    <col min="5370" max="5370" width="16" style="19" customWidth="1"/>
    <col min="5371" max="5373" width="9.42578125" style="19" customWidth="1"/>
    <col min="5374" max="5617" width="9.140625" style="19"/>
    <col min="5618" max="5618" width="39.85546875" style="19" customWidth="1"/>
    <col min="5619" max="5619" width="0" style="19" hidden="1" customWidth="1"/>
    <col min="5620" max="5620" width="88.7109375" style="19" customWidth="1"/>
    <col min="5621" max="5621" width="16.28515625" style="19" customWidth="1"/>
    <col min="5622" max="5622" width="0" style="19" hidden="1" customWidth="1"/>
    <col min="5623" max="5623" width="22.28515625" style="19" customWidth="1"/>
    <col min="5624" max="5624" width="20.42578125" style="19" customWidth="1"/>
    <col min="5625" max="5625" width="9.42578125" style="19" customWidth="1"/>
    <col min="5626" max="5626" width="16" style="19" customWidth="1"/>
    <col min="5627" max="5629" width="9.42578125" style="19" customWidth="1"/>
    <col min="5630" max="5873" width="9.140625" style="19"/>
    <col min="5874" max="5874" width="39.85546875" style="19" customWidth="1"/>
    <col min="5875" max="5875" width="0" style="19" hidden="1" customWidth="1"/>
    <col min="5876" max="5876" width="88.7109375" style="19" customWidth="1"/>
    <col min="5877" max="5877" width="16.28515625" style="19" customWidth="1"/>
    <col min="5878" max="5878" width="0" style="19" hidden="1" customWidth="1"/>
    <col min="5879" max="5879" width="22.28515625" style="19" customWidth="1"/>
    <col min="5880" max="5880" width="20.42578125" style="19" customWidth="1"/>
    <col min="5881" max="5881" width="9.42578125" style="19" customWidth="1"/>
    <col min="5882" max="5882" width="16" style="19" customWidth="1"/>
    <col min="5883" max="5885" width="9.42578125" style="19" customWidth="1"/>
    <col min="5886" max="6129" width="9.140625" style="19"/>
    <col min="6130" max="6130" width="39.85546875" style="19" customWidth="1"/>
    <col min="6131" max="6131" width="0" style="19" hidden="1" customWidth="1"/>
    <col min="6132" max="6132" width="88.7109375" style="19" customWidth="1"/>
    <col min="6133" max="6133" width="16.28515625" style="19" customWidth="1"/>
    <col min="6134" max="6134" width="0" style="19" hidden="1" customWidth="1"/>
    <col min="6135" max="6135" width="22.28515625" style="19" customWidth="1"/>
    <col min="6136" max="6136" width="20.42578125" style="19" customWidth="1"/>
    <col min="6137" max="6137" width="9.42578125" style="19" customWidth="1"/>
    <col min="6138" max="6138" width="16" style="19" customWidth="1"/>
    <col min="6139" max="6141" width="9.42578125" style="19" customWidth="1"/>
    <col min="6142" max="6385" width="9.140625" style="19"/>
    <col min="6386" max="6386" width="39.85546875" style="19" customWidth="1"/>
    <col min="6387" max="6387" width="0" style="19" hidden="1" customWidth="1"/>
    <col min="6388" max="6388" width="88.7109375" style="19" customWidth="1"/>
    <col min="6389" max="6389" width="16.28515625" style="19" customWidth="1"/>
    <col min="6390" max="6390" width="0" style="19" hidden="1" customWidth="1"/>
    <col min="6391" max="6391" width="22.28515625" style="19" customWidth="1"/>
    <col min="6392" max="6392" width="20.42578125" style="19" customWidth="1"/>
    <col min="6393" max="6393" width="9.42578125" style="19" customWidth="1"/>
    <col min="6394" max="6394" width="16" style="19" customWidth="1"/>
    <col min="6395" max="6397" width="9.42578125" style="19" customWidth="1"/>
    <col min="6398" max="6641" width="9.140625" style="19"/>
    <col min="6642" max="6642" width="39.85546875" style="19" customWidth="1"/>
    <col min="6643" max="6643" width="0" style="19" hidden="1" customWidth="1"/>
    <col min="6644" max="6644" width="88.7109375" style="19" customWidth="1"/>
    <col min="6645" max="6645" width="16.28515625" style="19" customWidth="1"/>
    <col min="6646" max="6646" width="0" style="19" hidden="1" customWidth="1"/>
    <col min="6647" max="6647" width="22.28515625" style="19" customWidth="1"/>
    <col min="6648" max="6648" width="20.42578125" style="19" customWidth="1"/>
    <col min="6649" max="6649" width="9.42578125" style="19" customWidth="1"/>
    <col min="6650" max="6650" width="16" style="19" customWidth="1"/>
    <col min="6651" max="6653" width="9.42578125" style="19" customWidth="1"/>
    <col min="6654" max="6897" width="9.140625" style="19"/>
    <col min="6898" max="6898" width="39.85546875" style="19" customWidth="1"/>
    <col min="6899" max="6899" width="0" style="19" hidden="1" customWidth="1"/>
    <col min="6900" max="6900" width="88.7109375" style="19" customWidth="1"/>
    <col min="6901" max="6901" width="16.28515625" style="19" customWidth="1"/>
    <col min="6902" max="6902" width="0" style="19" hidden="1" customWidth="1"/>
    <col min="6903" max="6903" width="22.28515625" style="19" customWidth="1"/>
    <col min="6904" max="6904" width="20.42578125" style="19" customWidth="1"/>
    <col min="6905" max="6905" width="9.42578125" style="19" customWidth="1"/>
    <col min="6906" max="6906" width="16" style="19" customWidth="1"/>
    <col min="6907" max="6909" width="9.42578125" style="19" customWidth="1"/>
    <col min="6910" max="7153" width="9.140625" style="19"/>
    <col min="7154" max="7154" width="39.85546875" style="19" customWidth="1"/>
    <col min="7155" max="7155" width="0" style="19" hidden="1" customWidth="1"/>
    <col min="7156" max="7156" width="88.7109375" style="19" customWidth="1"/>
    <col min="7157" max="7157" width="16.28515625" style="19" customWidth="1"/>
    <col min="7158" max="7158" width="0" style="19" hidden="1" customWidth="1"/>
    <col min="7159" max="7159" width="22.28515625" style="19" customWidth="1"/>
    <col min="7160" max="7160" width="20.42578125" style="19" customWidth="1"/>
    <col min="7161" max="7161" width="9.42578125" style="19" customWidth="1"/>
    <col min="7162" max="7162" width="16" style="19" customWidth="1"/>
    <col min="7163" max="7165" width="9.42578125" style="19" customWidth="1"/>
    <col min="7166" max="7409" width="9.140625" style="19"/>
    <col min="7410" max="7410" width="39.85546875" style="19" customWidth="1"/>
    <col min="7411" max="7411" width="0" style="19" hidden="1" customWidth="1"/>
    <col min="7412" max="7412" width="88.7109375" style="19" customWidth="1"/>
    <col min="7413" max="7413" width="16.28515625" style="19" customWidth="1"/>
    <col min="7414" max="7414" width="0" style="19" hidden="1" customWidth="1"/>
    <col min="7415" max="7415" width="22.28515625" style="19" customWidth="1"/>
    <col min="7416" max="7416" width="20.42578125" style="19" customWidth="1"/>
    <col min="7417" max="7417" width="9.42578125" style="19" customWidth="1"/>
    <col min="7418" max="7418" width="16" style="19" customWidth="1"/>
    <col min="7419" max="7421" width="9.42578125" style="19" customWidth="1"/>
    <col min="7422" max="7665" width="9.140625" style="19"/>
    <col min="7666" max="7666" width="39.85546875" style="19" customWidth="1"/>
    <col min="7667" max="7667" width="0" style="19" hidden="1" customWidth="1"/>
    <col min="7668" max="7668" width="88.7109375" style="19" customWidth="1"/>
    <col min="7669" max="7669" width="16.28515625" style="19" customWidth="1"/>
    <col min="7670" max="7670" width="0" style="19" hidden="1" customWidth="1"/>
    <col min="7671" max="7671" width="22.28515625" style="19" customWidth="1"/>
    <col min="7672" max="7672" width="20.42578125" style="19" customWidth="1"/>
    <col min="7673" max="7673" width="9.42578125" style="19" customWidth="1"/>
    <col min="7674" max="7674" width="16" style="19" customWidth="1"/>
    <col min="7675" max="7677" width="9.42578125" style="19" customWidth="1"/>
    <col min="7678" max="7921" width="9.140625" style="19"/>
    <col min="7922" max="7922" width="39.85546875" style="19" customWidth="1"/>
    <col min="7923" max="7923" width="0" style="19" hidden="1" customWidth="1"/>
    <col min="7924" max="7924" width="88.7109375" style="19" customWidth="1"/>
    <col min="7925" max="7925" width="16.28515625" style="19" customWidth="1"/>
    <col min="7926" max="7926" width="0" style="19" hidden="1" customWidth="1"/>
    <col min="7927" max="7927" width="22.28515625" style="19" customWidth="1"/>
    <col min="7928" max="7928" width="20.42578125" style="19" customWidth="1"/>
    <col min="7929" max="7929" width="9.42578125" style="19" customWidth="1"/>
    <col min="7930" max="7930" width="16" style="19" customWidth="1"/>
    <col min="7931" max="7933" width="9.42578125" style="19" customWidth="1"/>
    <col min="7934" max="8177" width="9.140625" style="19"/>
    <col min="8178" max="8178" width="39.85546875" style="19" customWidth="1"/>
    <col min="8179" max="8179" width="0" style="19" hidden="1" customWidth="1"/>
    <col min="8180" max="8180" width="88.7109375" style="19" customWidth="1"/>
    <col min="8181" max="8181" width="16.28515625" style="19" customWidth="1"/>
    <col min="8182" max="8182" width="0" style="19" hidden="1" customWidth="1"/>
    <col min="8183" max="8183" width="22.28515625" style="19" customWidth="1"/>
    <col min="8184" max="8184" width="20.42578125" style="19" customWidth="1"/>
    <col min="8185" max="8185" width="9.42578125" style="19" customWidth="1"/>
    <col min="8186" max="8186" width="16" style="19" customWidth="1"/>
    <col min="8187" max="8189" width="9.42578125" style="19" customWidth="1"/>
    <col min="8190" max="8433" width="9.140625" style="19"/>
    <col min="8434" max="8434" width="39.85546875" style="19" customWidth="1"/>
    <col min="8435" max="8435" width="0" style="19" hidden="1" customWidth="1"/>
    <col min="8436" max="8436" width="88.7109375" style="19" customWidth="1"/>
    <col min="8437" max="8437" width="16.28515625" style="19" customWidth="1"/>
    <col min="8438" max="8438" width="0" style="19" hidden="1" customWidth="1"/>
    <col min="8439" max="8439" width="22.28515625" style="19" customWidth="1"/>
    <col min="8440" max="8440" width="20.42578125" style="19" customWidth="1"/>
    <col min="8441" max="8441" width="9.42578125" style="19" customWidth="1"/>
    <col min="8442" max="8442" width="16" style="19" customWidth="1"/>
    <col min="8443" max="8445" width="9.42578125" style="19" customWidth="1"/>
    <col min="8446" max="8689" width="9.140625" style="19"/>
    <col min="8690" max="8690" width="39.85546875" style="19" customWidth="1"/>
    <col min="8691" max="8691" width="0" style="19" hidden="1" customWidth="1"/>
    <col min="8692" max="8692" width="88.7109375" style="19" customWidth="1"/>
    <col min="8693" max="8693" width="16.28515625" style="19" customWidth="1"/>
    <col min="8694" max="8694" width="0" style="19" hidden="1" customWidth="1"/>
    <col min="8695" max="8695" width="22.28515625" style="19" customWidth="1"/>
    <col min="8696" max="8696" width="20.42578125" style="19" customWidth="1"/>
    <col min="8697" max="8697" width="9.42578125" style="19" customWidth="1"/>
    <col min="8698" max="8698" width="16" style="19" customWidth="1"/>
    <col min="8699" max="8701" width="9.42578125" style="19" customWidth="1"/>
    <col min="8702" max="8945" width="9.140625" style="19"/>
    <col min="8946" max="8946" width="39.85546875" style="19" customWidth="1"/>
    <col min="8947" max="8947" width="0" style="19" hidden="1" customWidth="1"/>
    <col min="8948" max="8948" width="88.7109375" style="19" customWidth="1"/>
    <col min="8949" max="8949" width="16.28515625" style="19" customWidth="1"/>
    <col min="8950" max="8950" width="0" style="19" hidden="1" customWidth="1"/>
    <col min="8951" max="8951" width="22.28515625" style="19" customWidth="1"/>
    <col min="8952" max="8952" width="20.42578125" style="19" customWidth="1"/>
    <col min="8953" max="8953" width="9.42578125" style="19" customWidth="1"/>
    <col min="8954" max="8954" width="16" style="19" customWidth="1"/>
    <col min="8955" max="8957" width="9.42578125" style="19" customWidth="1"/>
    <col min="8958" max="9201" width="9.140625" style="19"/>
    <col min="9202" max="9202" width="39.85546875" style="19" customWidth="1"/>
    <col min="9203" max="9203" width="0" style="19" hidden="1" customWidth="1"/>
    <col min="9204" max="9204" width="88.7109375" style="19" customWidth="1"/>
    <col min="9205" max="9205" width="16.28515625" style="19" customWidth="1"/>
    <col min="9206" max="9206" width="0" style="19" hidden="1" customWidth="1"/>
    <col min="9207" max="9207" width="22.28515625" style="19" customWidth="1"/>
    <col min="9208" max="9208" width="20.42578125" style="19" customWidth="1"/>
    <col min="9209" max="9209" width="9.42578125" style="19" customWidth="1"/>
    <col min="9210" max="9210" width="16" style="19" customWidth="1"/>
    <col min="9211" max="9213" width="9.42578125" style="19" customWidth="1"/>
    <col min="9214" max="9457" width="9.140625" style="19"/>
    <col min="9458" max="9458" width="39.85546875" style="19" customWidth="1"/>
    <col min="9459" max="9459" width="0" style="19" hidden="1" customWidth="1"/>
    <col min="9460" max="9460" width="88.7109375" style="19" customWidth="1"/>
    <col min="9461" max="9461" width="16.28515625" style="19" customWidth="1"/>
    <col min="9462" max="9462" width="0" style="19" hidden="1" customWidth="1"/>
    <col min="9463" max="9463" width="22.28515625" style="19" customWidth="1"/>
    <col min="9464" max="9464" width="20.42578125" style="19" customWidth="1"/>
    <col min="9465" max="9465" width="9.42578125" style="19" customWidth="1"/>
    <col min="9466" max="9466" width="16" style="19" customWidth="1"/>
    <col min="9467" max="9469" width="9.42578125" style="19" customWidth="1"/>
    <col min="9470" max="9713" width="9.140625" style="19"/>
    <col min="9714" max="9714" width="39.85546875" style="19" customWidth="1"/>
    <col min="9715" max="9715" width="0" style="19" hidden="1" customWidth="1"/>
    <col min="9716" max="9716" width="88.7109375" style="19" customWidth="1"/>
    <col min="9717" max="9717" width="16.28515625" style="19" customWidth="1"/>
    <col min="9718" max="9718" width="0" style="19" hidden="1" customWidth="1"/>
    <col min="9719" max="9719" width="22.28515625" style="19" customWidth="1"/>
    <col min="9720" max="9720" width="20.42578125" style="19" customWidth="1"/>
    <col min="9721" max="9721" width="9.42578125" style="19" customWidth="1"/>
    <col min="9722" max="9722" width="16" style="19" customWidth="1"/>
    <col min="9723" max="9725" width="9.42578125" style="19" customWidth="1"/>
    <col min="9726" max="9969" width="9.140625" style="19"/>
    <col min="9970" max="9970" width="39.85546875" style="19" customWidth="1"/>
    <col min="9971" max="9971" width="0" style="19" hidden="1" customWidth="1"/>
    <col min="9972" max="9972" width="88.7109375" style="19" customWidth="1"/>
    <col min="9973" max="9973" width="16.28515625" style="19" customWidth="1"/>
    <col min="9974" max="9974" width="0" style="19" hidden="1" customWidth="1"/>
    <col min="9975" max="9975" width="22.28515625" style="19" customWidth="1"/>
    <col min="9976" max="9976" width="20.42578125" style="19" customWidth="1"/>
    <col min="9977" max="9977" width="9.42578125" style="19" customWidth="1"/>
    <col min="9978" max="9978" width="16" style="19" customWidth="1"/>
    <col min="9979" max="9981" width="9.42578125" style="19" customWidth="1"/>
    <col min="9982" max="10225" width="9.140625" style="19"/>
    <col min="10226" max="10226" width="39.85546875" style="19" customWidth="1"/>
    <col min="10227" max="10227" width="0" style="19" hidden="1" customWidth="1"/>
    <col min="10228" max="10228" width="88.7109375" style="19" customWidth="1"/>
    <col min="10229" max="10229" width="16.28515625" style="19" customWidth="1"/>
    <col min="10230" max="10230" width="0" style="19" hidden="1" customWidth="1"/>
    <col min="10231" max="10231" width="22.28515625" style="19" customWidth="1"/>
    <col min="10232" max="10232" width="20.42578125" style="19" customWidth="1"/>
    <col min="10233" max="10233" width="9.42578125" style="19" customWidth="1"/>
    <col min="10234" max="10234" width="16" style="19" customWidth="1"/>
    <col min="10235" max="10237" width="9.42578125" style="19" customWidth="1"/>
    <col min="10238" max="10481" width="9.140625" style="19"/>
    <col min="10482" max="10482" width="39.85546875" style="19" customWidth="1"/>
    <col min="10483" max="10483" width="0" style="19" hidden="1" customWidth="1"/>
    <col min="10484" max="10484" width="88.7109375" style="19" customWidth="1"/>
    <col min="10485" max="10485" width="16.28515625" style="19" customWidth="1"/>
    <col min="10486" max="10486" width="0" style="19" hidden="1" customWidth="1"/>
    <col min="10487" max="10487" width="22.28515625" style="19" customWidth="1"/>
    <col min="10488" max="10488" width="20.42578125" style="19" customWidth="1"/>
    <col min="10489" max="10489" width="9.42578125" style="19" customWidth="1"/>
    <col min="10490" max="10490" width="16" style="19" customWidth="1"/>
    <col min="10491" max="10493" width="9.42578125" style="19" customWidth="1"/>
    <col min="10494" max="10737" width="9.140625" style="19"/>
    <col min="10738" max="10738" width="39.85546875" style="19" customWidth="1"/>
    <col min="10739" max="10739" width="0" style="19" hidden="1" customWidth="1"/>
    <col min="10740" max="10740" width="88.7109375" style="19" customWidth="1"/>
    <col min="10741" max="10741" width="16.28515625" style="19" customWidth="1"/>
    <col min="10742" max="10742" width="0" style="19" hidden="1" customWidth="1"/>
    <col min="10743" max="10743" width="22.28515625" style="19" customWidth="1"/>
    <col min="10744" max="10744" width="20.42578125" style="19" customWidth="1"/>
    <col min="10745" max="10745" width="9.42578125" style="19" customWidth="1"/>
    <col min="10746" max="10746" width="16" style="19" customWidth="1"/>
    <col min="10747" max="10749" width="9.42578125" style="19" customWidth="1"/>
    <col min="10750" max="10993" width="9.140625" style="19"/>
    <col min="10994" max="10994" width="39.85546875" style="19" customWidth="1"/>
    <col min="10995" max="10995" width="0" style="19" hidden="1" customWidth="1"/>
    <col min="10996" max="10996" width="88.7109375" style="19" customWidth="1"/>
    <col min="10997" max="10997" width="16.28515625" style="19" customWidth="1"/>
    <col min="10998" max="10998" width="0" style="19" hidden="1" customWidth="1"/>
    <col min="10999" max="10999" width="22.28515625" style="19" customWidth="1"/>
    <col min="11000" max="11000" width="20.42578125" style="19" customWidth="1"/>
    <col min="11001" max="11001" width="9.42578125" style="19" customWidth="1"/>
    <col min="11002" max="11002" width="16" style="19" customWidth="1"/>
    <col min="11003" max="11005" width="9.42578125" style="19" customWidth="1"/>
    <col min="11006" max="11249" width="9.140625" style="19"/>
    <col min="11250" max="11250" width="39.85546875" style="19" customWidth="1"/>
    <col min="11251" max="11251" width="0" style="19" hidden="1" customWidth="1"/>
    <col min="11252" max="11252" width="88.7109375" style="19" customWidth="1"/>
    <col min="11253" max="11253" width="16.28515625" style="19" customWidth="1"/>
    <col min="11254" max="11254" width="0" style="19" hidden="1" customWidth="1"/>
    <col min="11255" max="11255" width="22.28515625" style="19" customWidth="1"/>
    <col min="11256" max="11256" width="20.42578125" style="19" customWidth="1"/>
    <col min="11257" max="11257" width="9.42578125" style="19" customWidth="1"/>
    <col min="11258" max="11258" width="16" style="19" customWidth="1"/>
    <col min="11259" max="11261" width="9.42578125" style="19" customWidth="1"/>
    <col min="11262" max="11505" width="9.140625" style="19"/>
    <col min="11506" max="11506" width="39.85546875" style="19" customWidth="1"/>
    <col min="11507" max="11507" width="0" style="19" hidden="1" customWidth="1"/>
    <col min="11508" max="11508" width="88.7109375" style="19" customWidth="1"/>
    <col min="11509" max="11509" width="16.28515625" style="19" customWidth="1"/>
    <col min="11510" max="11510" width="0" style="19" hidden="1" customWidth="1"/>
    <col min="11511" max="11511" width="22.28515625" style="19" customWidth="1"/>
    <col min="11512" max="11512" width="20.42578125" style="19" customWidth="1"/>
    <col min="11513" max="11513" width="9.42578125" style="19" customWidth="1"/>
    <col min="11514" max="11514" width="16" style="19" customWidth="1"/>
    <col min="11515" max="11517" width="9.42578125" style="19" customWidth="1"/>
    <col min="11518" max="11761" width="9.140625" style="19"/>
    <col min="11762" max="11762" width="39.85546875" style="19" customWidth="1"/>
    <col min="11763" max="11763" width="0" style="19" hidden="1" customWidth="1"/>
    <col min="11764" max="11764" width="88.7109375" style="19" customWidth="1"/>
    <col min="11765" max="11765" width="16.28515625" style="19" customWidth="1"/>
    <col min="11766" max="11766" width="0" style="19" hidden="1" customWidth="1"/>
    <col min="11767" max="11767" width="22.28515625" style="19" customWidth="1"/>
    <col min="11768" max="11768" width="20.42578125" style="19" customWidth="1"/>
    <col min="11769" max="11769" width="9.42578125" style="19" customWidth="1"/>
    <col min="11770" max="11770" width="16" style="19" customWidth="1"/>
    <col min="11771" max="11773" width="9.42578125" style="19" customWidth="1"/>
    <col min="11774" max="12017" width="9.140625" style="19"/>
    <col min="12018" max="12018" width="39.85546875" style="19" customWidth="1"/>
    <col min="12019" max="12019" width="0" style="19" hidden="1" customWidth="1"/>
    <col min="12020" max="12020" width="88.7109375" style="19" customWidth="1"/>
    <col min="12021" max="12021" width="16.28515625" style="19" customWidth="1"/>
    <col min="12022" max="12022" width="0" style="19" hidden="1" customWidth="1"/>
    <col min="12023" max="12023" width="22.28515625" style="19" customWidth="1"/>
    <col min="12024" max="12024" width="20.42578125" style="19" customWidth="1"/>
    <col min="12025" max="12025" width="9.42578125" style="19" customWidth="1"/>
    <col min="12026" max="12026" width="16" style="19" customWidth="1"/>
    <col min="12027" max="12029" width="9.42578125" style="19" customWidth="1"/>
    <col min="12030" max="12273" width="9.140625" style="19"/>
    <col min="12274" max="12274" width="39.85546875" style="19" customWidth="1"/>
    <col min="12275" max="12275" width="0" style="19" hidden="1" customWidth="1"/>
    <col min="12276" max="12276" width="88.7109375" style="19" customWidth="1"/>
    <col min="12277" max="12277" width="16.28515625" style="19" customWidth="1"/>
    <col min="12278" max="12278" width="0" style="19" hidden="1" customWidth="1"/>
    <col min="12279" max="12279" width="22.28515625" style="19" customWidth="1"/>
    <col min="12280" max="12280" width="20.42578125" style="19" customWidth="1"/>
    <col min="12281" max="12281" width="9.42578125" style="19" customWidth="1"/>
    <col min="12282" max="12282" width="16" style="19" customWidth="1"/>
    <col min="12283" max="12285" width="9.42578125" style="19" customWidth="1"/>
    <col min="12286" max="12529" width="9.140625" style="19"/>
    <col min="12530" max="12530" width="39.85546875" style="19" customWidth="1"/>
    <col min="12531" max="12531" width="0" style="19" hidden="1" customWidth="1"/>
    <col min="12532" max="12532" width="88.7109375" style="19" customWidth="1"/>
    <col min="12533" max="12533" width="16.28515625" style="19" customWidth="1"/>
    <col min="12534" max="12534" width="0" style="19" hidden="1" customWidth="1"/>
    <col min="12535" max="12535" width="22.28515625" style="19" customWidth="1"/>
    <col min="12536" max="12536" width="20.42578125" style="19" customWidth="1"/>
    <col min="12537" max="12537" width="9.42578125" style="19" customWidth="1"/>
    <col min="12538" max="12538" width="16" style="19" customWidth="1"/>
    <col min="12539" max="12541" width="9.42578125" style="19" customWidth="1"/>
    <col min="12542" max="12785" width="9.140625" style="19"/>
    <col min="12786" max="12786" width="39.85546875" style="19" customWidth="1"/>
    <col min="12787" max="12787" width="0" style="19" hidden="1" customWidth="1"/>
    <col min="12788" max="12788" width="88.7109375" style="19" customWidth="1"/>
    <col min="12789" max="12789" width="16.28515625" style="19" customWidth="1"/>
    <col min="12790" max="12790" width="0" style="19" hidden="1" customWidth="1"/>
    <col min="12791" max="12791" width="22.28515625" style="19" customWidth="1"/>
    <col min="12792" max="12792" width="20.42578125" style="19" customWidth="1"/>
    <col min="12793" max="12793" width="9.42578125" style="19" customWidth="1"/>
    <col min="12794" max="12794" width="16" style="19" customWidth="1"/>
    <col min="12795" max="12797" width="9.42578125" style="19" customWidth="1"/>
    <col min="12798" max="13041" width="9.140625" style="19"/>
    <col min="13042" max="13042" width="39.85546875" style="19" customWidth="1"/>
    <col min="13043" max="13043" width="0" style="19" hidden="1" customWidth="1"/>
    <col min="13044" max="13044" width="88.7109375" style="19" customWidth="1"/>
    <col min="13045" max="13045" width="16.28515625" style="19" customWidth="1"/>
    <col min="13046" max="13046" width="0" style="19" hidden="1" customWidth="1"/>
    <col min="13047" max="13047" width="22.28515625" style="19" customWidth="1"/>
    <col min="13048" max="13048" width="20.42578125" style="19" customWidth="1"/>
    <col min="13049" max="13049" width="9.42578125" style="19" customWidth="1"/>
    <col min="13050" max="13050" width="16" style="19" customWidth="1"/>
    <col min="13051" max="13053" width="9.42578125" style="19" customWidth="1"/>
    <col min="13054" max="13297" width="9.140625" style="19"/>
    <col min="13298" max="13298" width="39.85546875" style="19" customWidth="1"/>
    <col min="13299" max="13299" width="0" style="19" hidden="1" customWidth="1"/>
    <col min="13300" max="13300" width="88.7109375" style="19" customWidth="1"/>
    <col min="13301" max="13301" width="16.28515625" style="19" customWidth="1"/>
    <col min="13302" max="13302" width="0" style="19" hidden="1" customWidth="1"/>
    <col min="13303" max="13303" width="22.28515625" style="19" customWidth="1"/>
    <col min="13304" max="13304" width="20.42578125" style="19" customWidth="1"/>
    <col min="13305" max="13305" width="9.42578125" style="19" customWidth="1"/>
    <col min="13306" max="13306" width="16" style="19" customWidth="1"/>
    <col min="13307" max="13309" width="9.42578125" style="19" customWidth="1"/>
    <col min="13310" max="13553" width="9.140625" style="19"/>
    <col min="13554" max="13554" width="39.85546875" style="19" customWidth="1"/>
    <col min="13555" max="13555" width="0" style="19" hidden="1" customWidth="1"/>
    <col min="13556" max="13556" width="88.7109375" style="19" customWidth="1"/>
    <col min="13557" max="13557" width="16.28515625" style="19" customWidth="1"/>
    <col min="13558" max="13558" width="0" style="19" hidden="1" customWidth="1"/>
    <col min="13559" max="13559" width="22.28515625" style="19" customWidth="1"/>
    <col min="13560" max="13560" width="20.42578125" style="19" customWidth="1"/>
    <col min="13561" max="13561" width="9.42578125" style="19" customWidth="1"/>
    <col min="13562" max="13562" width="16" style="19" customWidth="1"/>
    <col min="13563" max="13565" width="9.42578125" style="19" customWidth="1"/>
    <col min="13566" max="13809" width="9.140625" style="19"/>
    <col min="13810" max="13810" width="39.85546875" style="19" customWidth="1"/>
    <col min="13811" max="13811" width="0" style="19" hidden="1" customWidth="1"/>
    <col min="13812" max="13812" width="88.7109375" style="19" customWidth="1"/>
    <col min="13813" max="13813" width="16.28515625" style="19" customWidth="1"/>
    <col min="13814" max="13814" width="0" style="19" hidden="1" customWidth="1"/>
    <col min="13815" max="13815" width="22.28515625" style="19" customWidth="1"/>
    <col min="13816" max="13816" width="20.42578125" style="19" customWidth="1"/>
    <col min="13817" max="13817" width="9.42578125" style="19" customWidth="1"/>
    <col min="13818" max="13818" width="16" style="19" customWidth="1"/>
    <col min="13819" max="13821" width="9.42578125" style="19" customWidth="1"/>
    <col min="13822" max="14065" width="9.140625" style="19"/>
    <col min="14066" max="14066" width="39.85546875" style="19" customWidth="1"/>
    <col min="14067" max="14067" width="0" style="19" hidden="1" customWidth="1"/>
    <col min="14068" max="14068" width="88.7109375" style="19" customWidth="1"/>
    <col min="14069" max="14069" width="16.28515625" style="19" customWidth="1"/>
    <col min="14070" max="14070" width="0" style="19" hidden="1" customWidth="1"/>
    <col min="14071" max="14071" width="22.28515625" style="19" customWidth="1"/>
    <col min="14072" max="14072" width="20.42578125" style="19" customWidth="1"/>
    <col min="14073" max="14073" width="9.42578125" style="19" customWidth="1"/>
    <col min="14074" max="14074" width="16" style="19" customWidth="1"/>
    <col min="14075" max="14077" width="9.42578125" style="19" customWidth="1"/>
    <col min="14078" max="14321" width="9.140625" style="19"/>
    <col min="14322" max="14322" width="39.85546875" style="19" customWidth="1"/>
    <col min="14323" max="14323" width="0" style="19" hidden="1" customWidth="1"/>
    <col min="14324" max="14324" width="88.7109375" style="19" customWidth="1"/>
    <col min="14325" max="14325" width="16.28515625" style="19" customWidth="1"/>
    <col min="14326" max="14326" width="0" style="19" hidden="1" customWidth="1"/>
    <col min="14327" max="14327" width="22.28515625" style="19" customWidth="1"/>
    <col min="14328" max="14328" width="20.42578125" style="19" customWidth="1"/>
    <col min="14329" max="14329" width="9.42578125" style="19" customWidth="1"/>
    <col min="14330" max="14330" width="16" style="19" customWidth="1"/>
    <col min="14331" max="14333" width="9.42578125" style="19" customWidth="1"/>
    <col min="14334" max="14577" width="9.140625" style="19"/>
    <col min="14578" max="14578" width="39.85546875" style="19" customWidth="1"/>
    <col min="14579" max="14579" width="0" style="19" hidden="1" customWidth="1"/>
    <col min="14580" max="14580" width="88.7109375" style="19" customWidth="1"/>
    <col min="14581" max="14581" width="16.28515625" style="19" customWidth="1"/>
    <col min="14582" max="14582" width="0" style="19" hidden="1" customWidth="1"/>
    <col min="14583" max="14583" width="22.28515625" style="19" customWidth="1"/>
    <col min="14584" max="14584" width="20.42578125" style="19" customWidth="1"/>
    <col min="14585" max="14585" width="9.42578125" style="19" customWidth="1"/>
    <col min="14586" max="14586" width="16" style="19" customWidth="1"/>
    <col min="14587" max="14589" width="9.42578125" style="19" customWidth="1"/>
    <col min="14590" max="14833" width="9.140625" style="19"/>
    <col min="14834" max="14834" width="39.85546875" style="19" customWidth="1"/>
    <col min="14835" max="14835" width="0" style="19" hidden="1" customWidth="1"/>
    <col min="14836" max="14836" width="88.7109375" style="19" customWidth="1"/>
    <col min="14837" max="14837" width="16.28515625" style="19" customWidth="1"/>
    <col min="14838" max="14838" width="0" style="19" hidden="1" customWidth="1"/>
    <col min="14839" max="14839" width="22.28515625" style="19" customWidth="1"/>
    <col min="14840" max="14840" width="20.42578125" style="19" customWidth="1"/>
    <col min="14841" max="14841" width="9.42578125" style="19" customWidth="1"/>
    <col min="14842" max="14842" width="16" style="19" customWidth="1"/>
    <col min="14843" max="14845" width="9.42578125" style="19" customWidth="1"/>
    <col min="14846" max="15089" width="9.140625" style="19"/>
    <col min="15090" max="15090" width="39.85546875" style="19" customWidth="1"/>
    <col min="15091" max="15091" width="0" style="19" hidden="1" customWidth="1"/>
    <col min="15092" max="15092" width="88.7109375" style="19" customWidth="1"/>
    <col min="15093" max="15093" width="16.28515625" style="19" customWidth="1"/>
    <col min="15094" max="15094" width="0" style="19" hidden="1" customWidth="1"/>
    <col min="15095" max="15095" width="22.28515625" style="19" customWidth="1"/>
    <col min="15096" max="15096" width="20.42578125" style="19" customWidth="1"/>
    <col min="15097" max="15097" width="9.42578125" style="19" customWidth="1"/>
    <col min="15098" max="15098" width="16" style="19" customWidth="1"/>
    <col min="15099" max="15101" width="9.42578125" style="19" customWidth="1"/>
    <col min="15102" max="15345" width="9.140625" style="19"/>
    <col min="15346" max="15346" width="39.85546875" style="19" customWidth="1"/>
    <col min="15347" max="15347" width="0" style="19" hidden="1" customWidth="1"/>
    <col min="15348" max="15348" width="88.7109375" style="19" customWidth="1"/>
    <col min="15349" max="15349" width="16.28515625" style="19" customWidth="1"/>
    <col min="15350" max="15350" width="0" style="19" hidden="1" customWidth="1"/>
    <col min="15351" max="15351" width="22.28515625" style="19" customWidth="1"/>
    <col min="15352" max="15352" width="20.42578125" style="19" customWidth="1"/>
    <col min="15353" max="15353" width="9.42578125" style="19" customWidth="1"/>
    <col min="15354" max="15354" width="16" style="19" customWidth="1"/>
    <col min="15355" max="15357" width="9.42578125" style="19" customWidth="1"/>
    <col min="15358" max="15601" width="9.140625" style="19"/>
    <col min="15602" max="15602" width="39.85546875" style="19" customWidth="1"/>
    <col min="15603" max="15603" width="0" style="19" hidden="1" customWidth="1"/>
    <col min="15604" max="15604" width="88.7109375" style="19" customWidth="1"/>
    <col min="15605" max="15605" width="16.28515625" style="19" customWidth="1"/>
    <col min="15606" max="15606" width="0" style="19" hidden="1" customWidth="1"/>
    <col min="15607" max="15607" width="22.28515625" style="19" customWidth="1"/>
    <col min="15608" max="15608" width="20.42578125" style="19" customWidth="1"/>
    <col min="15609" max="15609" width="9.42578125" style="19" customWidth="1"/>
    <col min="15610" max="15610" width="16" style="19" customWidth="1"/>
    <col min="15611" max="15613" width="9.42578125" style="19" customWidth="1"/>
    <col min="15614" max="15857" width="9.140625" style="19"/>
    <col min="15858" max="15858" width="39.85546875" style="19" customWidth="1"/>
    <col min="15859" max="15859" width="0" style="19" hidden="1" customWidth="1"/>
    <col min="15860" max="15860" width="88.7109375" style="19" customWidth="1"/>
    <col min="15861" max="15861" width="16.28515625" style="19" customWidth="1"/>
    <col min="15862" max="15862" width="0" style="19" hidden="1" customWidth="1"/>
    <col min="15863" max="15863" width="22.28515625" style="19" customWidth="1"/>
    <col min="15864" max="15864" width="20.42578125" style="19" customWidth="1"/>
    <col min="15865" max="15865" width="9.42578125" style="19" customWidth="1"/>
    <col min="15866" max="15866" width="16" style="19" customWidth="1"/>
    <col min="15867" max="15869" width="9.42578125" style="19" customWidth="1"/>
    <col min="15870" max="16113" width="9.140625" style="19"/>
    <col min="16114" max="16114" width="39.85546875" style="19" customWidth="1"/>
    <col min="16115" max="16115" width="0" style="19" hidden="1" customWidth="1"/>
    <col min="16116" max="16116" width="88.7109375" style="19" customWidth="1"/>
    <col min="16117" max="16117" width="16.28515625" style="19" customWidth="1"/>
    <col min="16118" max="16118" width="0" style="19" hidden="1" customWidth="1"/>
    <col min="16119" max="16119" width="22.28515625" style="19" customWidth="1"/>
    <col min="16120" max="16120" width="20.42578125" style="19" customWidth="1"/>
    <col min="16121" max="16121" width="9.42578125" style="19" customWidth="1"/>
    <col min="16122" max="16122" width="16" style="19" customWidth="1"/>
    <col min="16123" max="16125" width="9.42578125" style="19" customWidth="1"/>
    <col min="16126" max="16384" width="9.140625" style="19"/>
  </cols>
  <sheetData>
    <row r="1" spans="1:10" ht="14.45" x14ac:dyDescent="0.3">
      <c r="A1" s="21"/>
      <c r="B1" s="21"/>
      <c r="C1" s="22"/>
      <c r="D1" s="22"/>
    </row>
    <row r="2" spans="1:10" x14ac:dyDescent="0.25">
      <c r="A2" s="177" t="s">
        <v>135</v>
      </c>
      <c r="B2" s="177"/>
      <c r="C2" s="177"/>
    </row>
    <row r="4" spans="1:10" ht="21" customHeight="1" x14ac:dyDescent="0.25">
      <c r="A4" s="26" t="s">
        <v>2</v>
      </c>
      <c r="B4" s="26" t="s">
        <v>160</v>
      </c>
      <c r="C4" s="43" t="s">
        <v>32</v>
      </c>
      <c r="D4" s="43">
        <v>4</v>
      </c>
      <c r="E4" s="27"/>
      <c r="F4" s="28"/>
      <c r="G4" s="28"/>
    </row>
    <row r="5" spans="1:10" ht="21" customHeight="1" x14ac:dyDescent="0.25">
      <c r="A5" s="12" t="s">
        <v>79</v>
      </c>
      <c r="B5" s="12">
        <v>1</v>
      </c>
      <c r="C5" s="36">
        <v>702594</v>
      </c>
      <c r="D5" s="32"/>
      <c r="E5" s="28"/>
      <c r="F5" s="28"/>
      <c r="G5" s="28"/>
    </row>
    <row r="6" spans="1:10" ht="24.75" customHeight="1" x14ac:dyDescent="0.25">
      <c r="A6" s="12" t="s">
        <v>33</v>
      </c>
      <c r="B6" s="12">
        <v>1</v>
      </c>
      <c r="C6" s="36">
        <v>425817.51</v>
      </c>
      <c r="D6" s="32"/>
      <c r="E6" s="28"/>
      <c r="F6" s="28"/>
      <c r="G6" s="28"/>
    </row>
    <row r="7" spans="1:10" ht="24" customHeight="1" x14ac:dyDescent="0.25">
      <c r="A7" s="12" t="s">
        <v>80</v>
      </c>
      <c r="B7" s="12">
        <v>1</v>
      </c>
      <c r="C7" s="36">
        <v>241371</v>
      </c>
      <c r="D7" s="32"/>
    </row>
    <row r="8" spans="1:10" ht="12.75" customHeight="1" x14ac:dyDescent="0.25">
      <c r="A8" s="12" t="s">
        <v>81</v>
      </c>
      <c r="B8" s="12">
        <v>1</v>
      </c>
      <c r="C8" s="36">
        <v>341602.15</v>
      </c>
      <c r="D8" s="32"/>
    </row>
    <row r="9" spans="1:10" ht="12.75" customHeight="1" x14ac:dyDescent="0.25">
      <c r="A9" s="12" t="s">
        <v>83</v>
      </c>
      <c r="B9" s="12">
        <v>1</v>
      </c>
      <c r="C9" s="36">
        <v>484939.98</v>
      </c>
      <c r="D9" s="32"/>
    </row>
    <row r="10" spans="1:10" ht="12.75" customHeight="1" x14ac:dyDescent="0.25">
      <c r="A10" s="12" t="s">
        <v>82</v>
      </c>
      <c r="B10" s="12">
        <v>5</v>
      </c>
      <c r="C10" s="36">
        <f>60746.77+50772.74+101545.47+76857.93</f>
        <v>289922.90999999997</v>
      </c>
      <c r="D10" s="32"/>
      <c r="E10" s="29"/>
      <c r="F10" s="29"/>
      <c r="G10" s="29"/>
    </row>
    <row r="11" spans="1:10" x14ac:dyDescent="0.25">
      <c r="A11" s="54" t="s">
        <v>84</v>
      </c>
      <c r="B11" s="95"/>
      <c r="C11" s="56">
        <f>SUM(C5:C10)</f>
        <v>2486247.5500000003</v>
      </c>
      <c r="D11" s="57"/>
    </row>
    <row r="12" spans="1:10" ht="12.75" hidden="1" customHeight="1" x14ac:dyDescent="0.3">
      <c r="A12" s="30" t="s">
        <v>7</v>
      </c>
      <c r="B12" s="30"/>
      <c r="C12" s="32">
        <v>5</v>
      </c>
      <c r="D12" s="38"/>
    </row>
    <row r="13" spans="1:10" ht="14.45" hidden="1" x14ac:dyDescent="0.3">
      <c r="A13" s="30" t="s">
        <v>8</v>
      </c>
      <c r="B13" s="30"/>
      <c r="C13" s="32">
        <v>2</v>
      </c>
      <c r="D13" s="38"/>
    </row>
    <row r="14" spans="1:10" ht="14.45" hidden="1" x14ac:dyDescent="0.3">
      <c r="A14" s="30" t="s">
        <v>9</v>
      </c>
      <c r="B14" s="30"/>
      <c r="C14" s="32" t="e">
        <f>#REF!+#REF!+#REF!+#REF!+#REF!+#REF!+#REF!+#REF!+#REF!</f>
        <v>#REF!</v>
      </c>
      <c r="D14" s="38"/>
    </row>
    <row r="15" spans="1:10" s="39" customFormat="1" ht="25.5" customHeight="1" x14ac:dyDescent="0.25">
      <c r="A15" s="95" t="s">
        <v>85</v>
      </c>
      <c r="B15" s="95"/>
      <c r="C15" s="56">
        <f>327297.69+428522</f>
        <v>755819.69</v>
      </c>
      <c r="D15" s="41"/>
    </row>
    <row r="16" spans="1:10" s="60" customFormat="1" ht="25.5" customHeight="1" x14ac:dyDescent="0.25">
      <c r="A16" s="58" t="s">
        <v>35</v>
      </c>
      <c r="B16" s="58"/>
      <c r="C16" s="147">
        <f>C11+C15</f>
        <v>3242067.24</v>
      </c>
      <c r="D16" s="59"/>
      <c r="J16" s="69">
        <f>C16-C15</f>
        <v>2486247.5500000003</v>
      </c>
    </row>
    <row r="17" spans="1:4" ht="25.5" customHeight="1" x14ac:dyDescent="0.3">
      <c r="A17" s="37"/>
      <c r="B17" s="37"/>
      <c r="C17" s="38"/>
      <c r="D17" s="38"/>
    </row>
    <row r="18" spans="1:4" ht="25.5" customHeight="1" x14ac:dyDescent="0.3">
      <c r="A18" s="37"/>
      <c r="B18" s="37"/>
      <c r="C18" s="38"/>
      <c r="D18" s="38"/>
    </row>
    <row r="19" spans="1:4" x14ac:dyDescent="0.25">
      <c r="C19" s="38"/>
      <c r="D19" s="38"/>
    </row>
    <row r="20" spans="1:4" s="39" customFormat="1" x14ac:dyDescent="0.25">
      <c r="A20" s="40" t="s">
        <v>78</v>
      </c>
      <c r="B20" s="40"/>
      <c r="C20" s="55" t="s">
        <v>86</v>
      </c>
      <c r="D20" s="41"/>
    </row>
    <row r="21" spans="1:4" s="39" customFormat="1" x14ac:dyDescent="0.25">
      <c r="A21" s="40"/>
      <c r="B21" s="40"/>
      <c r="C21" s="55"/>
      <c r="D21" s="41"/>
    </row>
    <row r="22" spans="1:4" s="39" customFormat="1" x14ac:dyDescent="0.25">
      <c r="A22" s="40"/>
      <c r="B22" s="40"/>
      <c r="C22" s="55"/>
      <c r="D22" s="41"/>
    </row>
    <row r="23" spans="1:4" s="39" customFormat="1" x14ac:dyDescent="0.25">
      <c r="A23" s="40" t="s">
        <v>12</v>
      </c>
      <c r="B23" s="40"/>
      <c r="C23" s="55" t="s">
        <v>13</v>
      </c>
      <c r="D23" s="41"/>
    </row>
    <row r="24" spans="1:4" x14ac:dyDescent="0.25">
      <c r="C24" s="38"/>
      <c r="D24" s="38"/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16"/>
  <sheetViews>
    <sheetView zoomScaleNormal="100" workbookViewId="0">
      <selection activeCell="B3" sqref="B3"/>
    </sheetView>
  </sheetViews>
  <sheetFormatPr defaultColWidth="9.140625" defaultRowHeight="15.75" x14ac:dyDescent="0.25"/>
  <cols>
    <col min="1" max="1" width="9.140625" style="1"/>
    <col min="2" max="2" width="37.5703125" style="2" customWidth="1"/>
    <col min="3" max="3" width="13.42578125" style="4" customWidth="1"/>
    <col min="4" max="4" width="21.7109375" style="4" customWidth="1"/>
    <col min="5" max="5" width="16" style="1" hidden="1" customWidth="1"/>
    <col min="6" max="8" width="9.42578125" style="1" customWidth="1"/>
    <col min="9" max="252" width="9.140625" style="1"/>
    <col min="253" max="253" width="39.85546875" style="1" customWidth="1"/>
    <col min="254" max="254" width="0" style="1" hidden="1" customWidth="1"/>
    <col min="255" max="255" width="88.7109375" style="1" customWidth="1"/>
    <col min="256" max="256" width="16.28515625" style="1" customWidth="1"/>
    <col min="257" max="257" width="0" style="1" hidden="1" customWidth="1"/>
    <col min="258" max="258" width="22.28515625" style="1" customWidth="1"/>
    <col min="259" max="259" width="20.42578125" style="1" customWidth="1"/>
    <col min="260" max="260" width="9.42578125" style="1" customWidth="1"/>
    <col min="261" max="261" width="16" style="1" customWidth="1"/>
    <col min="262" max="264" width="9.42578125" style="1" customWidth="1"/>
    <col min="265" max="508" width="9.140625" style="1"/>
    <col min="509" max="509" width="39.85546875" style="1" customWidth="1"/>
    <col min="510" max="510" width="0" style="1" hidden="1" customWidth="1"/>
    <col min="511" max="511" width="88.7109375" style="1" customWidth="1"/>
    <col min="512" max="512" width="16.28515625" style="1" customWidth="1"/>
    <col min="513" max="513" width="0" style="1" hidden="1" customWidth="1"/>
    <col min="514" max="514" width="22.28515625" style="1" customWidth="1"/>
    <col min="515" max="515" width="20.42578125" style="1" customWidth="1"/>
    <col min="516" max="516" width="9.42578125" style="1" customWidth="1"/>
    <col min="517" max="517" width="16" style="1" customWidth="1"/>
    <col min="518" max="520" width="9.42578125" style="1" customWidth="1"/>
    <col min="521" max="764" width="9.140625" style="1"/>
    <col min="765" max="765" width="39.85546875" style="1" customWidth="1"/>
    <col min="766" max="766" width="0" style="1" hidden="1" customWidth="1"/>
    <col min="767" max="767" width="88.7109375" style="1" customWidth="1"/>
    <col min="768" max="768" width="16.28515625" style="1" customWidth="1"/>
    <col min="769" max="769" width="0" style="1" hidden="1" customWidth="1"/>
    <col min="770" max="770" width="22.28515625" style="1" customWidth="1"/>
    <col min="771" max="771" width="20.42578125" style="1" customWidth="1"/>
    <col min="772" max="772" width="9.42578125" style="1" customWidth="1"/>
    <col min="773" max="773" width="16" style="1" customWidth="1"/>
    <col min="774" max="776" width="9.42578125" style="1" customWidth="1"/>
    <col min="777" max="1020" width="9.140625" style="1"/>
    <col min="1021" max="1021" width="39.85546875" style="1" customWidth="1"/>
    <col min="1022" max="1022" width="0" style="1" hidden="1" customWidth="1"/>
    <col min="1023" max="1023" width="88.7109375" style="1" customWidth="1"/>
    <col min="1024" max="1024" width="16.28515625" style="1" customWidth="1"/>
    <col min="1025" max="1025" width="0" style="1" hidden="1" customWidth="1"/>
    <col min="1026" max="1026" width="22.28515625" style="1" customWidth="1"/>
    <col min="1027" max="1027" width="20.42578125" style="1" customWidth="1"/>
    <col min="1028" max="1028" width="9.42578125" style="1" customWidth="1"/>
    <col min="1029" max="1029" width="16" style="1" customWidth="1"/>
    <col min="1030" max="1032" width="9.42578125" style="1" customWidth="1"/>
    <col min="1033" max="1276" width="9.140625" style="1"/>
    <col min="1277" max="1277" width="39.85546875" style="1" customWidth="1"/>
    <col min="1278" max="1278" width="0" style="1" hidden="1" customWidth="1"/>
    <col min="1279" max="1279" width="88.7109375" style="1" customWidth="1"/>
    <col min="1280" max="1280" width="16.28515625" style="1" customWidth="1"/>
    <col min="1281" max="1281" width="0" style="1" hidden="1" customWidth="1"/>
    <col min="1282" max="1282" width="22.28515625" style="1" customWidth="1"/>
    <col min="1283" max="1283" width="20.42578125" style="1" customWidth="1"/>
    <col min="1284" max="1284" width="9.42578125" style="1" customWidth="1"/>
    <col min="1285" max="1285" width="16" style="1" customWidth="1"/>
    <col min="1286" max="1288" width="9.42578125" style="1" customWidth="1"/>
    <col min="1289" max="1532" width="9.140625" style="1"/>
    <col min="1533" max="1533" width="39.85546875" style="1" customWidth="1"/>
    <col min="1534" max="1534" width="0" style="1" hidden="1" customWidth="1"/>
    <col min="1535" max="1535" width="88.7109375" style="1" customWidth="1"/>
    <col min="1536" max="1536" width="16.28515625" style="1" customWidth="1"/>
    <col min="1537" max="1537" width="0" style="1" hidden="1" customWidth="1"/>
    <col min="1538" max="1538" width="22.28515625" style="1" customWidth="1"/>
    <col min="1539" max="1539" width="20.42578125" style="1" customWidth="1"/>
    <col min="1540" max="1540" width="9.42578125" style="1" customWidth="1"/>
    <col min="1541" max="1541" width="16" style="1" customWidth="1"/>
    <col min="1542" max="1544" width="9.42578125" style="1" customWidth="1"/>
    <col min="1545" max="1788" width="9.140625" style="1"/>
    <col min="1789" max="1789" width="39.85546875" style="1" customWidth="1"/>
    <col min="1790" max="1790" width="0" style="1" hidden="1" customWidth="1"/>
    <col min="1791" max="1791" width="88.7109375" style="1" customWidth="1"/>
    <col min="1792" max="1792" width="16.28515625" style="1" customWidth="1"/>
    <col min="1793" max="1793" width="0" style="1" hidden="1" customWidth="1"/>
    <col min="1794" max="1794" width="22.28515625" style="1" customWidth="1"/>
    <col min="1795" max="1795" width="20.42578125" style="1" customWidth="1"/>
    <col min="1796" max="1796" width="9.42578125" style="1" customWidth="1"/>
    <col min="1797" max="1797" width="16" style="1" customWidth="1"/>
    <col min="1798" max="1800" width="9.42578125" style="1" customWidth="1"/>
    <col min="1801" max="2044" width="9.140625" style="1"/>
    <col min="2045" max="2045" width="39.85546875" style="1" customWidth="1"/>
    <col min="2046" max="2046" width="0" style="1" hidden="1" customWidth="1"/>
    <col min="2047" max="2047" width="88.7109375" style="1" customWidth="1"/>
    <col min="2048" max="2048" width="16.28515625" style="1" customWidth="1"/>
    <col min="2049" max="2049" width="0" style="1" hidden="1" customWidth="1"/>
    <col min="2050" max="2050" width="22.28515625" style="1" customWidth="1"/>
    <col min="2051" max="2051" width="20.42578125" style="1" customWidth="1"/>
    <col min="2052" max="2052" width="9.42578125" style="1" customWidth="1"/>
    <col min="2053" max="2053" width="16" style="1" customWidth="1"/>
    <col min="2054" max="2056" width="9.42578125" style="1" customWidth="1"/>
    <col min="2057" max="2300" width="9.140625" style="1"/>
    <col min="2301" max="2301" width="39.85546875" style="1" customWidth="1"/>
    <col min="2302" max="2302" width="0" style="1" hidden="1" customWidth="1"/>
    <col min="2303" max="2303" width="88.7109375" style="1" customWidth="1"/>
    <col min="2304" max="2304" width="16.28515625" style="1" customWidth="1"/>
    <col min="2305" max="2305" width="0" style="1" hidden="1" customWidth="1"/>
    <col min="2306" max="2306" width="22.28515625" style="1" customWidth="1"/>
    <col min="2307" max="2307" width="20.42578125" style="1" customWidth="1"/>
    <col min="2308" max="2308" width="9.42578125" style="1" customWidth="1"/>
    <col min="2309" max="2309" width="16" style="1" customWidth="1"/>
    <col min="2310" max="2312" width="9.42578125" style="1" customWidth="1"/>
    <col min="2313" max="2556" width="9.140625" style="1"/>
    <col min="2557" max="2557" width="39.85546875" style="1" customWidth="1"/>
    <col min="2558" max="2558" width="0" style="1" hidden="1" customWidth="1"/>
    <col min="2559" max="2559" width="88.7109375" style="1" customWidth="1"/>
    <col min="2560" max="2560" width="16.28515625" style="1" customWidth="1"/>
    <col min="2561" max="2561" width="0" style="1" hidden="1" customWidth="1"/>
    <col min="2562" max="2562" width="22.28515625" style="1" customWidth="1"/>
    <col min="2563" max="2563" width="20.42578125" style="1" customWidth="1"/>
    <col min="2564" max="2564" width="9.42578125" style="1" customWidth="1"/>
    <col min="2565" max="2565" width="16" style="1" customWidth="1"/>
    <col min="2566" max="2568" width="9.42578125" style="1" customWidth="1"/>
    <col min="2569" max="2812" width="9.140625" style="1"/>
    <col min="2813" max="2813" width="39.85546875" style="1" customWidth="1"/>
    <col min="2814" max="2814" width="0" style="1" hidden="1" customWidth="1"/>
    <col min="2815" max="2815" width="88.7109375" style="1" customWidth="1"/>
    <col min="2816" max="2816" width="16.28515625" style="1" customWidth="1"/>
    <col min="2817" max="2817" width="0" style="1" hidden="1" customWidth="1"/>
    <col min="2818" max="2818" width="22.28515625" style="1" customWidth="1"/>
    <col min="2819" max="2819" width="20.42578125" style="1" customWidth="1"/>
    <col min="2820" max="2820" width="9.42578125" style="1" customWidth="1"/>
    <col min="2821" max="2821" width="16" style="1" customWidth="1"/>
    <col min="2822" max="2824" width="9.42578125" style="1" customWidth="1"/>
    <col min="2825" max="3068" width="9.140625" style="1"/>
    <col min="3069" max="3069" width="39.85546875" style="1" customWidth="1"/>
    <col min="3070" max="3070" width="0" style="1" hidden="1" customWidth="1"/>
    <col min="3071" max="3071" width="88.7109375" style="1" customWidth="1"/>
    <col min="3072" max="3072" width="16.28515625" style="1" customWidth="1"/>
    <col min="3073" max="3073" width="0" style="1" hidden="1" customWidth="1"/>
    <col min="3074" max="3074" width="22.28515625" style="1" customWidth="1"/>
    <col min="3075" max="3075" width="20.42578125" style="1" customWidth="1"/>
    <col min="3076" max="3076" width="9.42578125" style="1" customWidth="1"/>
    <col min="3077" max="3077" width="16" style="1" customWidth="1"/>
    <col min="3078" max="3080" width="9.42578125" style="1" customWidth="1"/>
    <col min="3081" max="3324" width="9.140625" style="1"/>
    <col min="3325" max="3325" width="39.85546875" style="1" customWidth="1"/>
    <col min="3326" max="3326" width="0" style="1" hidden="1" customWidth="1"/>
    <col min="3327" max="3327" width="88.7109375" style="1" customWidth="1"/>
    <col min="3328" max="3328" width="16.28515625" style="1" customWidth="1"/>
    <col min="3329" max="3329" width="0" style="1" hidden="1" customWidth="1"/>
    <col min="3330" max="3330" width="22.28515625" style="1" customWidth="1"/>
    <col min="3331" max="3331" width="20.42578125" style="1" customWidth="1"/>
    <col min="3332" max="3332" width="9.42578125" style="1" customWidth="1"/>
    <col min="3333" max="3333" width="16" style="1" customWidth="1"/>
    <col min="3334" max="3336" width="9.42578125" style="1" customWidth="1"/>
    <col min="3337" max="3580" width="9.140625" style="1"/>
    <col min="3581" max="3581" width="39.85546875" style="1" customWidth="1"/>
    <col min="3582" max="3582" width="0" style="1" hidden="1" customWidth="1"/>
    <col min="3583" max="3583" width="88.7109375" style="1" customWidth="1"/>
    <col min="3584" max="3584" width="16.28515625" style="1" customWidth="1"/>
    <col min="3585" max="3585" width="0" style="1" hidden="1" customWidth="1"/>
    <col min="3586" max="3586" width="22.28515625" style="1" customWidth="1"/>
    <col min="3587" max="3587" width="20.42578125" style="1" customWidth="1"/>
    <col min="3588" max="3588" width="9.42578125" style="1" customWidth="1"/>
    <col min="3589" max="3589" width="16" style="1" customWidth="1"/>
    <col min="3590" max="3592" width="9.42578125" style="1" customWidth="1"/>
    <col min="3593" max="3836" width="9.140625" style="1"/>
    <col min="3837" max="3837" width="39.85546875" style="1" customWidth="1"/>
    <col min="3838" max="3838" width="0" style="1" hidden="1" customWidth="1"/>
    <col min="3839" max="3839" width="88.7109375" style="1" customWidth="1"/>
    <col min="3840" max="3840" width="16.28515625" style="1" customWidth="1"/>
    <col min="3841" max="3841" width="0" style="1" hidden="1" customWidth="1"/>
    <col min="3842" max="3842" width="22.28515625" style="1" customWidth="1"/>
    <col min="3843" max="3843" width="20.42578125" style="1" customWidth="1"/>
    <col min="3844" max="3844" width="9.42578125" style="1" customWidth="1"/>
    <col min="3845" max="3845" width="16" style="1" customWidth="1"/>
    <col min="3846" max="3848" width="9.42578125" style="1" customWidth="1"/>
    <col min="3849" max="4092" width="9.140625" style="1"/>
    <col min="4093" max="4093" width="39.85546875" style="1" customWidth="1"/>
    <col min="4094" max="4094" width="0" style="1" hidden="1" customWidth="1"/>
    <col min="4095" max="4095" width="88.7109375" style="1" customWidth="1"/>
    <col min="4096" max="4096" width="16.28515625" style="1" customWidth="1"/>
    <col min="4097" max="4097" width="0" style="1" hidden="1" customWidth="1"/>
    <col min="4098" max="4098" width="22.28515625" style="1" customWidth="1"/>
    <col min="4099" max="4099" width="20.42578125" style="1" customWidth="1"/>
    <col min="4100" max="4100" width="9.42578125" style="1" customWidth="1"/>
    <col min="4101" max="4101" width="16" style="1" customWidth="1"/>
    <col min="4102" max="4104" width="9.42578125" style="1" customWidth="1"/>
    <col min="4105" max="4348" width="9.140625" style="1"/>
    <col min="4349" max="4349" width="39.85546875" style="1" customWidth="1"/>
    <col min="4350" max="4350" width="0" style="1" hidden="1" customWidth="1"/>
    <col min="4351" max="4351" width="88.7109375" style="1" customWidth="1"/>
    <col min="4352" max="4352" width="16.28515625" style="1" customWidth="1"/>
    <col min="4353" max="4353" width="0" style="1" hidden="1" customWidth="1"/>
    <col min="4354" max="4354" width="22.28515625" style="1" customWidth="1"/>
    <col min="4355" max="4355" width="20.42578125" style="1" customWidth="1"/>
    <col min="4356" max="4356" width="9.42578125" style="1" customWidth="1"/>
    <col min="4357" max="4357" width="16" style="1" customWidth="1"/>
    <col min="4358" max="4360" width="9.42578125" style="1" customWidth="1"/>
    <col min="4361" max="4604" width="9.140625" style="1"/>
    <col min="4605" max="4605" width="39.85546875" style="1" customWidth="1"/>
    <col min="4606" max="4606" width="0" style="1" hidden="1" customWidth="1"/>
    <col min="4607" max="4607" width="88.7109375" style="1" customWidth="1"/>
    <col min="4608" max="4608" width="16.28515625" style="1" customWidth="1"/>
    <col min="4609" max="4609" width="0" style="1" hidden="1" customWidth="1"/>
    <col min="4610" max="4610" width="22.28515625" style="1" customWidth="1"/>
    <col min="4611" max="4611" width="20.42578125" style="1" customWidth="1"/>
    <col min="4612" max="4612" width="9.42578125" style="1" customWidth="1"/>
    <col min="4613" max="4613" width="16" style="1" customWidth="1"/>
    <col min="4614" max="4616" width="9.42578125" style="1" customWidth="1"/>
    <col min="4617" max="4860" width="9.140625" style="1"/>
    <col min="4861" max="4861" width="39.85546875" style="1" customWidth="1"/>
    <col min="4862" max="4862" width="0" style="1" hidden="1" customWidth="1"/>
    <col min="4863" max="4863" width="88.7109375" style="1" customWidth="1"/>
    <col min="4864" max="4864" width="16.28515625" style="1" customWidth="1"/>
    <col min="4865" max="4865" width="0" style="1" hidden="1" customWidth="1"/>
    <col min="4866" max="4866" width="22.28515625" style="1" customWidth="1"/>
    <col min="4867" max="4867" width="20.42578125" style="1" customWidth="1"/>
    <col min="4868" max="4868" width="9.42578125" style="1" customWidth="1"/>
    <col min="4869" max="4869" width="16" style="1" customWidth="1"/>
    <col min="4870" max="4872" width="9.42578125" style="1" customWidth="1"/>
    <col min="4873" max="5116" width="9.140625" style="1"/>
    <col min="5117" max="5117" width="39.85546875" style="1" customWidth="1"/>
    <col min="5118" max="5118" width="0" style="1" hidden="1" customWidth="1"/>
    <col min="5119" max="5119" width="88.7109375" style="1" customWidth="1"/>
    <col min="5120" max="5120" width="16.28515625" style="1" customWidth="1"/>
    <col min="5121" max="5121" width="0" style="1" hidden="1" customWidth="1"/>
    <col min="5122" max="5122" width="22.28515625" style="1" customWidth="1"/>
    <col min="5123" max="5123" width="20.42578125" style="1" customWidth="1"/>
    <col min="5124" max="5124" width="9.42578125" style="1" customWidth="1"/>
    <col min="5125" max="5125" width="16" style="1" customWidth="1"/>
    <col min="5126" max="5128" width="9.42578125" style="1" customWidth="1"/>
    <col min="5129" max="5372" width="9.140625" style="1"/>
    <col min="5373" max="5373" width="39.85546875" style="1" customWidth="1"/>
    <col min="5374" max="5374" width="0" style="1" hidden="1" customWidth="1"/>
    <col min="5375" max="5375" width="88.7109375" style="1" customWidth="1"/>
    <col min="5376" max="5376" width="16.28515625" style="1" customWidth="1"/>
    <col min="5377" max="5377" width="0" style="1" hidden="1" customWidth="1"/>
    <col min="5378" max="5378" width="22.28515625" style="1" customWidth="1"/>
    <col min="5379" max="5379" width="20.42578125" style="1" customWidth="1"/>
    <col min="5380" max="5380" width="9.42578125" style="1" customWidth="1"/>
    <col min="5381" max="5381" width="16" style="1" customWidth="1"/>
    <col min="5382" max="5384" width="9.42578125" style="1" customWidth="1"/>
    <col min="5385" max="5628" width="9.140625" style="1"/>
    <col min="5629" max="5629" width="39.85546875" style="1" customWidth="1"/>
    <col min="5630" max="5630" width="0" style="1" hidden="1" customWidth="1"/>
    <col min="5631" max="5631" width="88.7109375" style="1" customWidth="1"/>
    <col min="5632" max="5632" width="16.28515625" style="1" customWidth="1"/>
    <col min="5633" max="5633" width="0" style="1" hidden="1" customWidth="1"/>
    <col min="5634" max="5634" width="22.28515625" style="1" customWidth="1"/>
    <col min="5635" max="5635" width="20.42578125" style="1" customWidth="1"/>
    <col min="5636" max="5636" width="9.42578125" style="1" customWidth="1"/>
    <col min="5637" max="5637" width="16" style="1" customWidth="1"/>
    <col min="5638" max="5640" width="9.42578125" style="1" customWidth="1"/>
    <col min="5641" max="5884" width="9.140625" style="1"/>
    <col min="5885" max="5885" width="39.85546875" style="1" customWidth="1"/>
    <col min="5886" max="5886" width="0" style="1" hidden="1" customWidth="1"/>
    <col min="5887" max="5887" width="88.7109375" style="1" customWidth="1"/>
    <col min="5888" max="5888" width="16.28515625" style="1" customWidth="1"/>
    <col min="5889" max="5889" width="0" style="1" hidden="1" customWidth="1"/>
    <col min="5890" max="5890" width="22.28515625" style="1" customWidth="1"/>
    <col min="5891" max="5891" width="20.42578125" style="1" customWidth="1"/>
    <col min="5892" max="5892" width="9.42578125" style="1" customWidth="1"/>
    <col min="5893" max="5893" width="16" style="1" customWidth="1"/>
    <col min="5894" max="5896" width="9.42578125" style="1" customWidth="1"/>
    <col min="5897" max="6140" width="9.140625" style="1"/>
    <col min="6141" max="6141" width="39.85546875" style="1" customWidth="1"/>
    <col min="6142" max="6142" width="0" style="1" hidden="1" customWidth="1"/>
    <col min="6143" max="6143" width="88.7109375" style="1" customWidth="1"/>
    <col min="6144" max="6144" width="16.28515625" style="1" customWidth="1"/>
    <col min="6145" max="6145" width="0" style="1" hidden="1" customWidth="1"/>
    <col min="6146" max="6146" width="22.28515625" style="1" customWidth="1"/>
    <col min="6147" max="6147" width="20.42578125" style="1" customWidth="1"/>
    <col min="6148" max="6148" width="9.42578125" style="1" customWidth="1"/>
    <col min="6149" max="6149" width="16" style="1" customWidth="1"/>
    <col min="6150" max="6152" width="9.42578125" style="1" customWidth="1"/>
    <col min="6153" max="6396" width="9.140625" style="1"/>
    <col min="6397" max="6397" width="39.85546875" style="1" customWidth="1"/>
    <col min="6398" max="6398" width="0" style="1" hidden="1" customWidth="1"/>
    <col min="6399" max="6399" width="88.7109375" style="1" customWidth="1"/>
    <col min="6400" max="6400" width="16.28515625" style="1" customWidth="1"/>
    <col min="6401" max="6401" width="0" style="1" hidden="1" customWidth="1"/>
    <col min="6402" max="6402" width="22.28515625" style="1" customWidth="1"/>
    <col min="6403" max="6403" width="20.42578125" style="1" customWidth="1"/>
    <col min="6404" max="6404" width="9.42578125" style="1" customWidth="1"/>
    <col min="6405" max="6405" width="16" style="1" customWidth="1"/>
    <col min="6406" max="6408" width="9.42578125" style="1" customWidth="1"/>
    <col min="6409" max="6652" width="9.140625" style="1"/>
    <col min="6653" max="6653" width="39.85546875" style="1" customWidth="1"/>
    <col min="6654" max="6654" width="0" style="1" hidden="1" customWidth="1"/>
    <col min="6655" max="6655" width="88.7109375" style="1" customWidth="1"/>
    <col min="6656" max="6656" width="16.28515625" style="1" customWidth="1"/>
    <col min="6657" max="6657" width="0" style="1" hidden="1" customWidth="1"/>
    <col min="6658" max="6658" width="22.28515625" style="1" customWidth="1"/>
    <col min="6659" max="6659" width="20.42578125" style="1" customWidth="1"/>
    <col min="6660" max="6660" width="9.42578125" style="1" customWidth="1"/>
    <col min="6661" max="6661" width="16" style="1" customWidth="1"/>
    <col min="6662" max="6664" width="9.42578125" style="1" customWidth="1"/>
    <col min="6665" max="6908" width="9.140625" style="1"/>
    <col min="6909" max="6909" width="39.85546875" style="1" customWidth="1"/>
    <col min="6910" max="6910" width="0" style="1" hidden="1" customWidth="1"/>
    <col min="6911" max="6911" width="88.7109375" style="1" customWidth="1"/>
    <col min="6912" max="6912" width="16.28515625" style="1" customWidth="1"/>
    <col min="6913" max="6913" width="0" style="1" hidden="1" customWidth="1"/>
    <col min="6914" max="6914" width="22.28515625" style="1" customWidth="1"/>
    <col min="6915" max="6915" width="20.42578125" style="1" customWidth="1"/>
    <col min="6916" max="6916" width="9.42578125" style="1" customWidth="1"/>
    <col min="6917" max="6917" width="16" style="1" customWidth="1"/>
    <col min="6918" max="6920" width="9.42578125" style="1" customWidth="1"/>
    <col min="6921" max="7164" width="9.140625" style="1"/>
    <col min="7165" max="7165" width="39.85546875" style="1" customWidth="1"/>
    <col min="7166" max="7166" width="0" style="1" hidden="1" customWidth="1"/>
    <col min="7167" max="7167" width="88.7109375" style="1" customWidth="1"/>
    <col min="7168" max="7168" width="16.28515625" style="1" customWidth="1"/>
    <col min="7169" max="7169" width="0" style="1" hidden="1" customWidth="1"/>
    <col min="7170" max="7170" width="22.28515625" style="1" customWidth="1"/>
    <col min="7171" max="7171" width="20.42578125" style="1" customWidth="1"/>
    <col min="7172" max="7172" width="9.42578125" style="1" customWidth="1"/>
    <col min="7173" max="7173" width="16" style="1" customWidth="1"/>
    <col min="7174" max="7176" width="9.42578125" style="1" customWidth="1"/>
    <col min="7177" max="7420" width="9.140625" style="1"/>
    <col min="7421" max="7421" width="39.85546875" style="1" customWidth="1"/>
    <col min="7422" max="7422" width="0" style="1" hidden="1" customWidth="1"/>
    <col min="7423" max="7423" width="88.7109375" style="1" customWidth="1"/>
    <col min="7424" max="7424" width="16.28515625" style="1" customWidth="1"/>
    <col min="7425" max="7425" width="0" style="1" hidden="1" customWidth="1"/>
    <col min="7426" max="7426" width="22.28515625" style="1" customWidth="1"/>
    <col min="7427" max="7427" width="20.42578125" style="1" customWidth="1"/>
    <col min="7428" max="7428" width="9.42578125" style="1" customWidth="1"/>
    <col min="7429" max="7429" width="16" style="1" customWidth="1"/>
    <col min="7430" max="7432" width="9.42578125" style="1" customWidth="1"/>
    <col min="7433" max="7676" width="9.140625" style="1"/>
    <col min="7677" max="7677" width="39.85546875" style="1" customWidth="1"/>
    <col min="7678" max="7678" width="0" style="1" hidden="1" customWidth="1"/>
    <col min="7679" max="7679" width="88.7109375" style="1" customWidth="1"/>
    <col min="7680" max="7680" width="16.28515625" style="1" customWidth="1"/>
    <col min="7681" max="7681" width="0" style="1" hidden="1" customWidth="1"/>
    <col min="7682" max="7682" width="22.28515625" style="1" customWidth="1"/>
    <col min="7683" max="7683" width="20.42578125" style="1" customWidth="1"/>
    <col min="7684" max="7684" width="9.42578125" style="1" customWidth="1"/>
    <col min="7685" max="7685" width="16" style="1" customWidth="1"/>
    <col min="7686" max="7688" width="9.42578125" style="1" customWidth="1"/>
    <col min="7689" max="7932" width="9.140625" style="1"/>
    <col min="7933" max="7933" width="39.85546875" style="1" customWidth="1"/>
    <col min="7934" max="7934" width="0" style="1" hidden="1" customWidth="1"/>
    <col min="7935" max="7935" width="88.7109375" style="1" customWidth="1"/>
    <col min="7936" max="7936" width="16.28515625" style="1" customWidth="1"/>
    <col min="7937" max="7937" width="0" style="1" hidden="1" customWidth="1"/>
    <col min="7938" max="7938" width="22.28515625" style="1" customWidth="1"/>
    <col min="7939" max="7939" width="20.42578125" style="1" customWidth="1"/>
    <col min="7940" max="7940" width="9.42578125" style="1" customWidth="1"/>
    <col min="7941" max="7941" width="16" style="1" customWidth="1"/>
    <col min="7942" max="7944" width="9.42578125" style="1" customWidth="1"/>
    <col min="7945" max="8188" width="9.140625" style="1"/>
    <col min="8189" max="8189" width="39.85546875" style="1" customWidth="1"/>
    <col min="8190" max="8190" width="0" style="1" hidden="1" customWidth="1"/>
    <col min="8191" max="8191" width="88.7109375" style="1" customWidth="1"/>
    <col min="8192" max="8192" width="16.28515625" style="1" customWidth="1"/>
    <col min="8193" max="8193" width="0" style="1" hidden="1" customWidth="1"/>
    <col min="8194" max="8194" width="22.28515625" style="1" customWidth="1"/>
    <col min="8195" max="8195" width="20.42578125" style="1" customWidth="1"/>
    <col min="8196" max="8196" width="9.42578125" style="1" customWidth="1"/>
    <col min="8197" max="8197" width="16" style="1" customWidth="1"/>
    <col min="8198" max="8200" width="9.42578125" style="1" customWidth="1"/>
    <col min="8201" max="8444" width="9.140625" style="1"/>
    <col min="8445" max="8445" width="39.85546875" style="1" customWidth="1"/>
    <col min="8446" max="8446" width="0" style="1" hidden="1" customWidth="1"/>
    <col min="8447" max="8447" width="88.7109375" style="1" customWidth="1"/>
    <col min="8448" max="8448" width="16.28515625" style="1" customWidth="1"/>
    <col min="8449" max="8449" width="0" style="1" hidden="1" customWidth="1"/>
    <col min="8450" max="8450" width="22.28515625" style="1" customWidth="1"/>
    <col min="8451" max="8451" width="20.42578125" style="1" customWidth="1"/>
    <col min="8452" max="8452" width="9.42578125" style="1" customWidth="1"/>
    <col min="8453" max="8453" width="16" style="1" customWidth="1"/>
    <col min="8454" max="8456" width="9.42578125" style="1" customWidth="1"/>
    <col min="8457" max="8700" width="9.140625" style="1"/>
    <col min="8701" max="8701" width="39.85546875" style="1" customWidth="1"/>
    <col min="8702" max="8702" width="0" style="1" hidden="1" customWidth="1"/>
    <col min="8703" max="8703" width="88.7109375" style="1" customWidth="1"/>
    <col min="8704" max="8704" width="16.28515625" style="1" customWidth="1"/>
    <col min="8705" max="8705" width="0" style="1" hidden="1" customWidth="1"/>
    <col min="8706" max="8706" width="22.28515625" style="1" customWidth="1"/>
    <col min="8707" max="8707" width="20.42578125" style="1" customWidth="1"/>
    <col min="8708" max="8708" width="9.42578125" style="1" customWidth="1"/>
    <col min="8709" max="8709" width="16" style="1" customWidth="1"/>
    <col min="8710" max="8712" width="9.42578125" style="1" customWidth="1"/>
    <col min="8713" max="8956" width="9.140625" style="1"/>
    <col min="8957" max="8957" width="39.85546875" style="1" customWidth="1"/>
    <col min="8958" max="8958" width="0" style="1" hidden="1" customWidth="1"/>
    <col min="8959" max="8959" width="88.7109375" style="1" customWidth="1"/>
    <col min="8960" max="8960" width="16.28515625" style="1" customWidth="1"/>
    <col min="8961" max="8961" width="0" style="1" hidden="1" customWidth="1"/>
    <col min="8962" max="8962" width="22.28515625" style="1" customWidth="1"/>
    <col min="8963" max="8963" width="20.42578125" style="1" customWidth="1"/>
    <col min="8964" max="8964" width="9.42578125" style="1" customWidth="1"/>
    <col min="8965" max="8965" width="16" style="1" customWidth="1"/>
    <col min="8966" max="8968" width="9.42578125" style="1" customWidth="1"/>
    <col min="8969" max="9212" width="9.140625" style="1"/>
    <col min="9213" max="9213" width="39.85546875" style="1" customWidth="1"/>
    <col min="9214" max="9214" width="0" style="1" hidden="1" customWidth="1"/>
    <col min="9215" max="9215" width="88.7109375" style="1" customWidth="1"/>
    <col min="9216" max="9216" width="16.28515625" style="1" customWidth="1"/>
    <col min="9217" max="9217" width="0" style="1" hidden="1" customWidth="1"/>
    <col min="9218" max="9218" width="22.28515625" style="1" customWidth="1"/>
    <col min="9219" max="9219" width="20.42578125" style="1" customWidth="1"/>
    <col min="9220" max="9220" width="9.42578125" style="1" customWidth="1"/>
    <col min="9221" max="9221" width="16" style="1" customWidth="1"/>
    <col min="9222" max="9224" width="9.42578125" style="1" customWidth="1"/>
    <col min="9225" max="9468" width="9.140625" style="1"/>
    <col min="9469" max="9469" width="39.85546875" style="1" customWidth="1"/>
    <col min="9470" max="9470" width="0" style="1" hidden="1" customWidth="1"/>
    <col min="9471" max="9471" width="88.7109375" style="1" customWidth="1"/>
    <col min="9472" max="9472" width="16.28515625" style="1" customWidth="1"/>
    <col min="9473" max="9473" width="0" style="1" hidden="1" customWidth="1"/>
    <col min="9474" max="9474" width="22.28515625" style="1" customWidth="1"/>
    <col min="9475" max="9475" width="20.42578125" style="1" customWidth="1"/>
    <col min="9476" max="9476" width="9.42578125" style="1" customWidth="1"/>
    <col min="9477" max="9477" width="16" style="1" customWidth="1"/>
    <col min="9478" max="9480" width="9.42578125" style="1" customWidth="1"/>
    <col min="9481" max="9724" width="9.140625" style="1"/>
    <col min="9725" max="9725" width="39.85546875" style="1" customWidth="1"/>
    <col min="9726" max="9726" width="0" style="1" hidden="1" customWidth="1"/>
    <col min="9727" max="9727" width="88.7109375" style="1" customWidth="1"/>
    <col min="9728" max="9728" width="16.28515625" style="1" customWidth="1"/>
    <col min="9729" max="9729" width="0" style="1" hidden="1" customWidth="1"/>
    <col min="9730" max="9730" width="22.28515625" style="1" customWidth="1"/>
    <col min="9731" max="9731" width="20.42578125" style="1" customWidth="1"/>
    <col min="9732" max="9732" width="9.42578125" style="1" customWidth="1"/>
    <col min="9733" max="9733" width="16" style="1" customWidth="1"/>
    <col min="9734" max="9736" width="9.42578125" style="1" customWidth="1"/>
    <col min="9737" max="9980" width="9.140625" style="1"/>
    <col min="9981" max="9981" width="39.85546875" style="1" customWidth="1"/>
    <col min="9982" max="9982" width="0" style="1" hidden="1" customWidth="1"/>
    <col min="9983" max="9983" width="88.7109375" style="1" customWidth="1"/>
    <col min="9984" max="9984" width="16.28515625" style="1" customWidth="1"/>
    <col min="9985" max="9985" width="0" style="1" hidden="1" customWidth="1"/>
    <col min="9986" max="9986" width="22.28515625" style="1" customWidth="1"/>
    <col min="9987" max="9987" width="20.42578125" style="1" customWidth="1"/>
    <col min="9988" max="9988" width="9.42578125" style="1" customWidth="1"/>
    <col min="9989" max="9989" width="16" style="1" customWidth="1"/>
    <col min="9990" max="9992" width="9.42578125" style="1" customWidth="1"/>
    <col min="9993" max="10236" width="9.140625" style="1"/>
    <col min="10237" max="10237" width="39.85546875" style="1" customWidth="1"/>
    <col min="10238" max="10238" width="0" style="1" hidden="1" customWidth="1"/>
    <col min="10239" max="10239" width="88.7109375" style="1" customWidth="1"/>
    <col min="10240" max="10240" width="16.28515625" style="1" customWidth="1"/>
    <col min="10241" max="10241" width="0" style="1" hidden="1" customWidth="1"/>
    <col min="10242" max="10242" width="22.28515625" style="1" customWidth="1"/>
    <col min="10243" max="10243" width="20.42578125" style="1" customWidth="1"/>
    <col min="10244" max="10244" width="9.42578125" style="1" customWidth="1"/>
    <col min="10245" max="10245" width="16" style="1" customWidth="1"/>
    <col min="10246" max="10248" width="9.42578125" style="1" customWidth="1"/>
    <col min="10249" max="10492" width="9.140625" style="1"/>
    <col min="10493" max="10493" width="39.85546875" style="1" customWidth="1"/>
    <col min="10494" max="10494" width="0" style="1" hidden="1" customWidth="1"/>
    <col min="10495" max="10495" width="88.7109375" style="1" customWidth="1"/>
    <col min="10496" max="10496" width="16.28515625" style="1" customWidth="1"/>
    <col min="10497" max="10497" width="0" style="1" hidden="1" customWidth="1"/>
    <col min="10498" max="10498" width="22.28515625" style="1" customWidth="1"/>
    <col min="10499" max="10499" width="20.42578125" style="1" customWidth="1"/>
    <col min="10500" max="10500" width="9.42578125" style="1" customWidth="1"/>
    <col min="10501" max="10501" width="16" style="1" customWidth="1"/>
    <col min="10502" max="10504" width="9.42578125" style="1" customWidth="1"/>
    <col min="10505" max="10748" width="9.140625" style="1"/>
    <col min="10749" max="10749" width="39.85546875" style="1" customWidth="1"/>
    <col min="10750" max="10750" width="0" style="1" hidden="1" customWidth="1"/>
    <col min="10751" max="10751" width="88.7109375" style="1" customWidth="1"/>
    <col min="10752" max="10752" width="16.28515625" style="1" customWidth="1"/>
    <col min="10753" max="10753" width="0" style="1" hidden="1" customWidth="1"/>
    <col min="10754" max="10754" width="22.28515625" style="1" customWidth="1"/>
    <col min="10755" max="10755" width="20.42578125" style="1" customWidth="1"/>
    <col min="10756" max="10756" width="9.42578125" style="1" customWidth="1"/>
    <col min="10757" max="10757" width="16" style="1" customWidth="1"/>
    <col min="10758" max="10760" width="9.42578125" style="1" customWidth="1"/>
    <col min="10761" max="11004" width="9.140625" style="1"/>
    <col min="11005" max="11005" width="39.85546875" style="1" customWidth="1"/>
    <col min="11006" max="11006" width="0" style="1" hidden="1" customWidth="1"/>
    <col min="11007" max="11007" width="88.7109375" style="1" customWidth="1"/>
    <col min="11008" max="11008" width="16.28515625" style="1" customWidth="1"/>
    <col min="11009" max="11009" width="0" style="1" hidden="1" customWidth="1"/>
    <col min="11010" max="11010" width="22.28515625" style="1" customWidth="1"/>
    <col min="11011" max="11011" width="20.42578125" style="1" customWidth="1"/>
    <col min="11012" max="11012" width="9.42578125" style="1" customWidth="1"/>
    <col min="11013" max="11013" width="16" style="1" customWidth="1"/>
    <col min="11014" max="11016" width="9.42578125" style="1" customWidth="1"/>
    <col min="11017" max="11260" width="9.140625" style="1"/>
    <col min="11261" max="11261" width="39.85546875" style="1" customWidth="1"/>
    <col min="11262" max="11262" width="0" style="1" hidden="1" customWidth="1"/>
    <col min="11263" max="11263" width="88.7109375" style="1" customWidth="1"/>
    <col min="11264" max="11264" width="16.28515625" style="1" customWidth="1"/>
    <col min="11265" max="11265" width="0" style="1" hidden="1" customWidth="1"/>
    <col min="11266" max="11266" width="22.28515625" style="1" customWidth="1"/>
    <col min="11267" max="11267" width="20.42578125" style="1" customWidth="1"/>
    <col min="11268" max="11268" width="9.42578125" style="1" customWidth="1"/>
    <col min="11269" max="11269" width="16" style="1" customWidth="1"/>
    <col min="11270" max="11272" width="9.42578125" style="1" customWidth="1"/>
    <col min="11273" max="11516" width="9.140625" style="1"/>
    <col min="11517" max="11517" width="39.85546875" style="1" customWidth="1"/>
    <col min="11518" max="11518" width="0" style="1" hidden="1" customWidth="1"/>
    <col min="11519" max="11519" width="88.7109375" style="1" customWidth="1"/>
    <col min="11520" max="11520" width="16.28515625" style="1" customWidth="1"/>
    <col min="11521" max="11521" width="0" style="1" hidden="1" customWidth="1"/>
    <col min="11522" max="11522" width="22.28515625" style="1" customWidth="1"/>
    <col min="11523" max="11523" width="20.42578125" style="1" customWidth="1"/>
    <col min="11524" max="11524" width="9.42578125" style="1" customWidth="1"/>
    <col min="11525" max="11525" width="16" style="1" customWidth="1"/>
    <col min="11526" max="11528" width="9.42578125" style="1" customWidth="1"/>
    <col min="11529" max="11772" width="9.140625" style="1"/>
    <col min="11773" max="11773" width="39.85546875" style="1" customWidth="1"/>
    <col min="11774" max="11774" width="0" style="1" hidden="1" customWidth="1"/>
    <col min="11775" max="11775" width="88.7109375" style="1" customWidth="1"/>
    <col min="11776" max="11776" width="16.28515625" style="1" customWidth="1"/>
    <col min="11777" max="11777" width="0" style="1" hidden="1" customWidth="1"/>
    <col min="11778" max="11778" width="22.28515625" style="1" customWidth="1"/>
    <col min="11779" max="11779" width="20.42578125" style="1" customWidth="1"/>
    <col min="11780" max="11780" width="9.42578125" style="1" customWidth="1"/>
    <col min="11781" max="11781" width="16" style="1" customWidth="1"/>
    <col min="11782" max="11784" width="9.42578125" style="1" customWidth="1"/>
    <col min="11785" max="12028" width="9.140625" style="1"/>
    <col min="12029" max="12029" width="39.85546875" style="1" customWidth="1"/>
    <col min="12030" max="12030" width="0" style="1" hidden="1" customWidth="1"/>
    <col min="12031" max="12031" width="88.7109375" style="1" customWidth="1"/>
    <col min="12032" max="12032" width="16.28515625" style="1" customWidth="1"/>
    <col min="12033" max="12033" width="0" style="1" hidden="1" customWidth="1"/>
    <col min="12034" max="12034" width="22.28515625" style="1" customWidth="1"/>
    <col min="12035" max="12035" width="20.42578125" style="1" customWidth="1"/>
    <col min="12036" max="12036" width="9.42578125" style="1" customWidth="1"/>
    <col min="12037" max="12037" width="16" style="1" customWidth="1"/>
    <col min="12038" max="12040" width="9.42578125" style="1" customWidth="1"/>
    <col min="12041" max="12284" width="9.140625" style="1"/>
    <col min="12285" max="12285" width="39.85546875" style="1" customWidth="1"/>
    <col min="12286" max="12286" width="0" style="1" hidden="1" customWidth="1"/>
    <col min="12287" max="12287" width="88.7109375" style="1" customWidth="1"/>
    <col min="12288" max="12288" width="16.28515625" style="1" customWidth="1"/>
    <col min="12289" max="12289" width="0" style="1" hidden="1" customWidth="1"/>
    <col min="12290" max="12290" width="22.28515625" style="1" customWidth="1"/>
    <col min="12291" max="12291" width="20.42578125" style="1" customWidth="1"/>
    <col min="12292" max="12292" width="9.42578125" style="1" customWidth="1"/>
    <col min="12293" max="12293" width="16" style="1" customWidth="1"/>
    <col min="12294" max="12296" width="9.42578125" style="1" customWidth="1"/>
    <col min="12297" max="12540" width="9.140625" style="1"/>
    <col min="12541" max="12541" width="39.85546875" style="1" customWidth="1"/>
    <col min="12542" max="12542" width="0" style="1" hidden="1" customWidth="1"/>
    <col min="12543" max="12543" width="88.7109375" style="1" customWidth="1"/>
    <col min="12544" max="12544" width="16.28515625" style="1" customWidth="1"/>
    <col min="12545" max="12545" width="0" style="1" hidden="1" customWidth="1"/>
    <col min="12546" max="12546" width="22.28515625" style="1" customWidth="1"/>
    <col min="12547" max="12547" width="20.42578125" style="1" customWidth="1"/>
    <col min="12548" max="12548" width="9.42578125" style="1" customWidth="1"/>
    <col min="12549" max="12549" width="16" style="1" customWidth="1"/>
    <col min="12550" max="12552" width="9.42578125" style="1" customWidth="1"/>
    <col min="12553" max="12796" width="9.140625" style="1"/>
    <col min="12797" max="12797" width="39.85546875" style="1" customWidth="1"/>
    <col min="12798" max="12798" width="0" style="1" hidden="1" customWidth="1"/>
    <col min="12799" max="12799" width="88.7109375" style="1" customWidth="1"/>
    <col min="12800" max="12800" width="16.28515625" style="1" customWidth="1"/>
    <col min="12801" max="12801" width="0" style="1" hidden="1" customWidth="1"/>
    <col min="12802" max="12802" width="22.28515625" style="1" customWidth="1"/>
    <col min="12803" max="12803" width="20.42578125" style="1" customWidth="1"/>
    <col min="12804" max="12804" width="9.42578125" style="1" customWidth="1"/>
    <col min="12805" max="12805" width="16" style="1" customWidth="1"/>
    <col min="12806" max="12808" width="9.42578125" style="1" customWidth="1"/>
    <col min="12809" max="13052" width="9.140625" style="1"/>
    <col min="13053" max="13053" width="39.85546875" style="1" customWidth="1"/>
    <col min="13054" max="13054" width="0" style="1" hidden="1" customWidth="1"/>
    <col min="13055" max="13055" width="88.7109375" style="1" customWidth="1"/>
    <col min="13056" max="13056" width="16.28515625" style="1" customWidth="1"/>
    <col min="13057" max="13057" width="0" style="1" hidden="1" customWidth="1"/>
    <col min="13058" max="13058" width="22.28515625" style="1" customWidth="1"/>
    <col min="13059" max="13059" width="20.42578125" style="1" customWidth="1"/>
    <col min="13060" max="13060" width="9.42578125" style="1" customWidth="1"/>
    <col min="13061" max="13061" width="16" style="1" customWidth="1"/>
    <col min="13062" max="13064" width="9.42578125" style="1" customWidth="1"/>
    <col min="13065" max="13308" width="9.140625" style="1"/>
    <col min="13309" max="13309" width="39.85546875" style="1" customWidth="1"/>
    <col min="13310" max="13310" width="0" style="1" hidden="1" customWidth="1"/>
    <col min="13311" max="13311" width="88.7109375" style="1" customWidth="1"/>
    <col min="13312" max="13312" width="16.28515625" style="1" customWidth="1"/>
    <col min="13313" max="13313" width="0" style="1" hidden="1" customWidth="1"/>
    <col min="13314" max="13314" width="22.28515625" style="1" customWidth="1"/>
    <col min="13315" max="13315" width="20.42578125" style="1" customWidth="1"/>
    <col min="13316" max="13316" width="9.42578125" style="1" customWidth="1"/>
    <col min="13317" max="13317" width="16" style="1" customWidth="1"/>
    <col min="13318" max="13320" width="9.42578125" style="1" customWidth="1"/>
    <col min="13321" max="13564" width="9.140625" style="1"/>
    <col min="13565" max="13565" width="39.85546875" style="1" customWidth="1"/>
    <col min="13566" max="13566" width="0" style="1" hidden="1" customWidth="1"/>
    <col min="13567" max="13567" width="88.7109375" style="1" customWidth="1"/>
    <col min="13568" max="13568" width="16.28515625" style="1" customWidth="1"/>
    <col min="13569" max="13569" width="0" style="1" hidden="1" customWidth="1"/>
    <col min="13570" max="13570" width="22.28515625" style="1" customWidth="1"/>
    <col min="13571" max="13571" width="20.42578125" style="1" customWidth="1"/>
    <col min="13572" max="13572" width="9.42578125" style="1" customWidth="1"/>
    <col min="13573" max="13573" width="16" style="1" customWidth="1"/>
    <col min="13574" max="13576" width="9.42578125" style="1" customWidth="1"/>
    <col min="13577" max="13820" width="9.140625" style="1"/>
    <col min="13821" max="13821" width="39.85546875" style="1" customWidth="1"/>
    <col min="13822" max="13822" width="0" style="1" hidden="1" customWidth="1"/>
    <col min="13823" max="13823" width="88.7109375" style="1" customWidth="1"/>
    <col min="13824" max="13824" width="16.28515625" style="1" customWidth="1"/>
    <col min="13825" max="13825" width="0" style="1" hidden="1" customWidth="1"/>
    <col min="13826" max="13826" width="22.28515625" style="1" customWidth="1"/>
    <col min="13827" max="13827" width="20.42578125" style="1" customWidth="1"/>
    <col min="13828" max="13828" width="9.42578125" style="1" customWidth="1"/>
    <col min="13829" max="13829" width="16" style="1" customWidth="1"/>
    <col min="13830" max="13832" width="9.42578125" style="1" customWidth="1"/>
    <col min="13833" max="14076" width="9.140625" style="1"/>
    <col min="14077" max="14077" width="39.85546875" style="1" customWidth="1"/>
    <col min="14078" max="14078" width="0" style="1" hidden="1" customWidth="1"/>
    <col min="14079" max="14079" width="88.7109375" style="1" customWidth="1"/>
    <col min="14080" max="14080" width="16.28515625" style="1" customWidth="1"/>
    <col min="14081" max="14081" width="0" style="1" hidden="1" customWidth="1"/>
    <col min="14082" max="14082" width="22.28515625" style="1" customWidth="1"/>
    <col min="14083" max="14083" width="20.42578125" style="1" customWidth="1"/>
    <col min="14084" max="14084" width="9.42578125" style="1" customWidth="1"/>
    <col min="14085" max="14085" width="16" style="1" customWidth="1"/>
    <col min="14086" max="14088" width="9.42578125" style="1" customWidth="1"/>
    <col min="14089" max="14332" width="9.140625" style="1"/>
    <col min="14333" max="14333" width="39.85546875" style="1" customWidth="1"/>
    <col min="14334" max="14334" width="0" style="1" hidden="1" customWidth="1"/>
    <col min="14335" max="14335" width="88.7109375" style="1" customWidth="1"/>
    <col min="14336" max="14336" width="16.28515625" style="1" customWidth="1"/>
    <col min="14337" max="14337" width="0" style="1" hidden="1" customWidth="1"/>
    <col min="14338" max="14338" width="22.28515625" style="1" customWidth="1"/>
    <col min="14339" max="14339" width="20.42578125" style="1" customWidth="1"/>
    <col min="14340" max="14340" width="9.42578125" style="1" customWidth="1"/>
    <col min="14341" max="14341" width="16" style="1" customWidth="1"/>
    <col min="14342" max="14344" width="9.42578125" style="1" customWidth="1"/>
    <col min="14345" max="14588" width="9.140625" style="1"/>
    <col min="14589" max="14589" width="39.85546875" style="1" customWidth="1"/>
    <col min="14590" max="14590" width="0" style="1" hidden="1" customWidth="1"/>
    <col min="14591" max="14591" width="88.7109375" style="1" customWidth="1"/>
    <col min="14592" max="14592" width="16.28515625" style="1" customWidth="1"/>
    <col min="14593" max="14593" width="0" style="1" hidden="1" customWidth="1"/>
    <col min="14594" max="14594" width="22.28515625" style="1" customWidth="1"/>
    <col min="14595" max="14595" width="20.42578125" style="1" customWidth="1"/>
    <col min="14596" max="14596" width="9.42578125" style="1" customWidth="1"/>
    <col min="14597" max="14597" width="16" style="1" customWidth="1"/>
    <col min="14598" max="14600" width="9.42578125" style="1" customWidth="1"/>
    <col min="14601" max="14844" width="9.140625" style="1"/>
    <col min="14845" max="14845" width="39.85546875" style="1" customWidth="1"/>
    <col min="14846" max="14846" width="0" style="1" hidden="1" customWidth="1"/>
    <col min="14847" max="14847" width="88.7109375" style="1" customWidth="1"/>
    <col min="14848" max="14848" width="16.28515625" style="1" customWidth="1"/>
    <col min="14849" max="14849" width="0" style="1" hidden="1" customWidth="1"/>
    <col min="14850" max="14850" width="22.28515625" style="1" customWidth="1"/>
    <col min="14851" max="14851" width="20.42578125" style="1" customWidth="1"/>
    <col min="14852" max="14852" width="9.42578125" style="1" customWidth="1"/>
    <col min="14853" max="14853" width="16" style="1" customWidth="1"/>
    <col min="14854" max="14856" width="9.42578125" style="1" customWidth="1"/>
    <col min="14857" max="15100" width="9.140625" style="1"/>
    <col min="15101" max="15101" width="39.85546875" style="1" customWidth="1"/>
    <col min="15102" max="15102" width="0" style="1" hidden="1" customWidth="1"/>
    <col min="15103" max="15103" width="88.7109375" style="1" customWidth="1"/>
    <col min="15104" max="15104" width="16.28515625" style="1" customWidth="1"/>
    <col min="15105" max="15105" width="0" style="1" hidden="1" customWidth="1"/>
    <col min="15106" max="15106" width="22.28515625" style="1" customWidth="1"/>
    <col min="15107" max="15107" width="20.42578125" style="1" customWidth="1"/>
    <col min="15108" max="15108" width="9.42578125" style="1" customWidth="1"/>
    <col min="15109" max="15109" width="16" style="1" customWidth="1"/>
    <col min="15110" max="15112" width="9.42578125" style="1" customWidth="1"/>
    <col min="15113" max="15356" width="9.140625" style="1"/>
    <col min="15357" max="15357" width="39.85546875" style="1" customWidth="1"/>
    <col min="15358" max="15358" width="0" style="1" hidden="1" customWidth="1"/>
    <col min="15359" max="15359" width="88.7109375" style="1" customWidth="1"/>
    <col min="15360" max="15360" width="16.28515625" style="1" customWidth="1"/>
    <col min="15361" max="15361" width="0" style="1" hidden="1" customWidth="1"/>
    <col min="15362" max="15362" width="22.28515625" style="1" customWidth="1"/>
    <col min="15363" max="15363" width="20.42578125" style="1" customWidth="1"/>
    <col min="15364" max="15364" width="9.42578125" style="1" customWidth="1"/>
    <col min="15365" max="15365" width="16" style="1" customWidth="1"/>
    <col min="15366" max="15368" width="9.42578125" style="1" customWidth="1"/>
    <col min="15369" max="15612" width="9.140625" style="1"/>
    <col min="15613" max="15613" width="39.85546875" style="1" customWidth="1"/>
    <col min="15614" max="15614" width="0" style="1" hidden="1" customWidth="1"/>
    <col min="15615" max="15615" width="88.7109375" style="1" customWidth="1"/>
    <col min="15616" max="15616" width="16.28515625" style="1" customWidth="1"/>
    <col min="15617" max="15617" width="0" style="1" hidden="1" customWidth="1"/>
    <col min="15618" max="15618" width="22.28515625" style="1" customWidth="1"/>
    <col min="15619" max="15619" width="20.42578125" style="1" customWidth="1"/>
    <col min="15620" max="15620" width="9.42578125" style="1" customWidth="1"/>
    <col min="15621" max="15621" width="16" style="1" customWidth="1"/>
    <col min="15622" max="15624" width="9.42578125" style="1" customWidth="1"/>
    <col min="15625" max="15868" width="9.140625" style="1"/>
    <col min="15869" max="15869" width="39.85546875" style="1" customWidth="1"/>
    <col min="15870" max="15870" width="0" style="1" hidden="1" customWidth="1"/>
    <col min="15871" max="15871" width="88.7109375" style="1" customWidth="1"/>
    <col min="15872" max="15872" width="16.28515625" style="1" customWidth="1"/>
    <col min="15873" max="15873" width="0" style="1" hidden="1" customWidth="1"/>
    <col min="15874" max="15874" width="22.28515625" style="1" customWidth="1"/>
    <col min="15875" max="15875" width="20.42578125" style="1" customWidth="1"/>
    <col min="15876" max="15876" width="9.42578125" style="1" customWidth="1"/>
    <col min="15877" max="15877" width="16" style="1" customWidth="1"/>
    <col min="15878" max="15880" width="9.42578125" style="1" customWidth="1"/>
    <col min="15881" max="16124" width="9.140625" style="1"/>
    <col min="16125" max="16125" width="39.85546875" style="1" customWidth="1"/>
    <col min="16126" max="16126" width="0" style="1" hidden="1" customWidth="1"/>
    <col min="16127" max="16127" width="88.7109375" style="1" customWidth="1"/>
    <col min="16128" max="16128" width="16.28515625" style="1" customWidth="1"/>
    <col min="16129" max="16129" width="0" style="1" hidden="1" customWidth="1"/>
    <col min="16130" max="16130" width="22.28515625" style="1" customWidth="1"/>
    <col min="16131" max="16131" width="20.42578125" style="1" customWidth="1"/>
    <col min="16132" max="16132" width="9.42578125" style="1" customWidth="1"/>
    <col min="16133" max="16133" width="16" style="1" customWidth="1"/>
    <col min="16134" max="16136" width="9.42578125" style="1" customWidth="1"/>
    <col min="16137" max="16384" width="9.140625" style="1"/>
  </cols>
  <sheetData>
    <row r="1" spans="1:10" ht="15.6" x14ac:dyDescent="0.3">
      <c r="C1" s="3"/>
      <c r="D1" s="3"/>
    </row>
    <row r="2" spans="1:10" ht="63" customHeight="1" x14ac:dyDescent="0.25">
      <c r="B2" s="178" t="s">
        <v>169</v>
      </c>
      <c r="C2" s="178"/>
      <c r="D2" s="178"/>
    </row>
    <row r="4" spans="1:10" ht="34.5" customHeight="1" x14ac:dyDescent="0.25">
      <c r="A4" s="5" t="s">
        <v>0</v>
      </c>
      <c r="B4" s="6" t="s">
        <v>1</v>
      </c>
      <c r="C4" s="62" t="s">
        <v>29</v>
      </c>
      <c r="D4" s="6" t="s">
        <v>3</v>
      </c>
      <c r="E4" s="7"/>
      <c r="F4" s="7"/>
      <c r="G4" s="7"/>
      <c r="H4" s="7"/>
      <c r="I4" s="8"/>
      <c r="J4" s="8"/>
    </row>
    <row r="5" spans="1:10" ht="41.25" customHeight="1" x14ac:dyDescent="0.25">
      <c r="A5" s="5">
        <v>1</v>
      </c>
      <c r="B5" s="96" t="s">
        <v>157</v>
      </c>
      <c r="C5" s="68">
        <v>502636.42</v>
      </c>
      <c r="D5" s="6" t="s">
        <v>158</v>
      </c>
      <c r="E5" s="9"/>
      <c r="F5" s="9"/>
      <c r="G5" s="9"/>
      <c r="H5" s="8"/>
      <c r="I5" s="8"/>
      <c r="J5" s="8"/>
    </row>
    <row r="6" spans="1:10" s="17" customFormat="1" ht="41.25" customHeight="1" x14ac:dyDescent="0.25">
      <c r="A6" s="65"/>
      <c r="B6" s="66" t="s">
        <v>31</v>
      </c>
      <c r="C6" s="148">
        <f>SUM(C5:C5)</f>
        <v>502636.42</v>
      </c>
      <c r="D6" s="67"/>
      <c r="E6" s="16"/>
      <c r="F6" s="16"/>
      <c r="G6" s="16"/>
    </row>
    <row r="7" spans="1:10" ht="12.75" customHeight="1" x14ac:dyDescent="0.3">
      <c r="B7" s="64"/>
      <c r="C7" s="13"/>
      <c r="D7" s="13"/>
      <c r="E7" s="10"/>
      <c r="F7" s="10"/>
      <c r="G7" s="10"/>
    </row>
    <row r="8" spans="1:10" ht="15.6" x14ac:dyDescent="0.3">
      <c r="B8" s="64"/>
      <c r="C8" s="13"/>
      <c r="D8" s="13"/>
      <c r="E8" s="10"/>
      <c r="F8" s="10"/>
      <c r="G8" s="10"/>
    </row>
    <row r="9" spans="1:10" ht="15.6" x14ac:dyDescent="0.3">
      <c r="B9" s="64"/>
      <c r="C9" s="13"/>
      <c r="D9" s="13"/>
      <c r="E9" s="10"/>
      <c r="F9" s="10"/>
      <c r="G9" s="10"/>
    </row>
    <row r="10" spans="1:10" ht="25.5" customHeight="1" x14ac:dyDescent="0.3">
      <c r="B10" s="64"/>
      <c r="C10" s="13"/>
      <c r="D10" s="13"/>
      <c r="E10" s="10"/>
      <c r="F10" s="10"/>
      <c r="G10" s="10"/>
    </row>
    <row r="11" spans="1:10" x14ac:dyDescent="0.25">
      <c r="C11" s="13"/>
      <c r="D11" s="13"/>
      <c r="E11" s="10"/>
      <c r="F11" s="10"/>
      <c r="G11" s="10"/>
    </row>
    <row r="12" spans="1:10" s="17" customFormat="1" x14ac:dyDescent="0.25">
      <c r="B12" s="40" t="s">
        <v>78</v>
      </c>
      <c r="C12" s="40"/>
      <c r="D12" s="55" t="s">
        <v>86</v>
      </c>
      <c r="E12" s="16"/>
      <c r="F12" s="16"/>
      <c r="G12" s="16"/>
    </row>
    <row r="13" spans="1:10" s="17" customFormat="1" x14ac:dyDescent="0.25">
      <c r="B13" s="40"/>
      <c r="C13" s="40"/>
      <c r="D13" s="55"/>
      <c r="E13" s="16"/>
      <c r="F13" s="16"/>
      <c r="G13" s="16"/>
    </row>
    <row r="14" spans="1:10" s="17" customFormat="1" x14ac:dyDescent="0.25">
      <c r="B14" s="40"/>
      <c r="C14" s="40"/>
      <c r="D14" s="55"/>
      <c r="E14" s="16"/>
      <c r="F14" s="16"/>
      <c r="G14" s="16"/>
    </row>
    <row r="15" spans="1:10" s="17" customFormat="1" x14ac:dyDescent="0.25">
      <c r="B15" s="40" t="s">
        <v>12</v>
      </c>
      <c r="C15" s="40"/>
      <c r="D15" s="55" t="s">
        <v>13</v>
      </c>
      <c r="E15" s="16"/>
      <c r="F15" s="16"/>
      <c r="G15" s="16"/>
    </row>
    <row r="16" spans="1:10" x14ac:dyDescent="0.25">
      <c r="B16" s="51"/>
      <c r="C16" s="51"/>
      <c r="D16" s="51"/>
      <c r="E16" s="10"/>
      <c r="F16" s="10"/>
      <c r="G16" s="10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16"/>
  <sheetViews>
    <sheetView topLeftCell="A3" zoomScaleNormal="100" workbookViewId="0">
      <selection activeCell="H15" sqref="H15"/>
    </sheetView>
  </sheetViews>
  <sheetFormatPr defaultColWidth="9.140625" defaultRowHeight="15.75" x14ac:dyDescent="0.25"/>
  <cols>
    <col min="1" max="1" width="9.140625" style="1"/>
    <col min="2" max="2" width="37.5703125" style="2" customWidth="1"/>
    <col min="3" max="3" width="13.42578125" style="4" customWidth="1"/>
    <col min="4" max="4" width="21.7109375" style="4" customWidth="1"/>
    <col min="5" max="5" width="16" style="1" hidden="1" customWidth="1"/>
    <col min="6" max="8" width="9.42578125" style="1" customWidth="1"/>
    <col min="9" max="252" width="9.140625" style="1"/>
    <col min="253" max="253" width="39.85546875" style="1" customWidth="1"/>
    <col min="254" max="254" width="0" style="1" hidden="1" customWidth="1"/>
    <col min="255" max="255" width="88.7109375" style="1" customWidth="1"/>
    <col min="256" max="256" width="16.28515625" style="1" customWidth="1"/>
    <col min="257" max="257" width="0" style="1" hidden="1" customWidth="1"/>
    <col min="258" max="258" width="22.28515625" style="1" customWidth="1"/>
    <col min="259" max="259" width="20.42578125" style="1" customWidth="1"/>
    <col min="260" max="260" width="9.42578125" style="1" customWidth="1"/>
    <col min="261" max="261" width="16" style="1" customWidth="1"/>
    <col min="262" max="264" width="9.42578125" style="1" customWidth="1"/>
    <col min="265" max="508" width="9.140625" style="1"/>
    <col min="509" max="509" width="39.85546875" style="1" customWidth="1"/>
    <col min="510" max="510" width="0" style="1" hidden="1" customWidth="1"/>
    <col min="511" max="511" width="88.7109375" style="1" customWidth="1"/>
    <col min="512" max="512" width="16.28515625" style="1" customWidth="1"/>
    <col min="513" max="513" width="0" style="1" hidden="1" customWidth="1"/>
    <col min="514" max="514" width="22.28515625" style="1" customWidth="1"/>
    <col min="515" max="515" width="20.42578125" style="1" customWidth="1"/>
    <col min="516" max="516" width="9.42578125" style="1" customWidth="1"/>
    <col min="517" max="517" width="16" style="1" customWidth="1"/>
    <col min="518" max="520" width="9.42578125" style="1" customWidth="1"/>
    <col min="521" max="764" width="9.140625" style="1"/>
    <col min="765" max="765" width="39.85546875" style="1" customWidth="1"/>
    <col min="766" max="766" width="0" style="1" hidden="1" customWidth="1"/>
    <col min="767" max="767" width="88.7109375" style="1" customWidth="1"/>
    <col min="768" max="768" width="16.28515625" style="1" customWidth="1"/>
    <col min="769" max="769" width="0" style="1" hidden="1" customWidth="1"/>
    <col min="770" max="770" width="22.28515625" style="1" customWidth="1"/>
    <col min="771" max="771" width="20.42578125" style="1" customWidth="1"/>
    <col min="772" max="772" width="9.42578125" style="1" customWidth="1"/>
    <col min="773" max="773" width="16" style="1" customWidth="1"/>
    <col min="774" max="776" width="9.42578125" style="1" customWidth="1"/>
    <col min="777" max="1020" width="9.140625" style="1"/>
    <col min="1021" max="1021" width="39.85546875" style="1" customWidth="1"/>
    <col min="1022" max="1022" width="0" style="1" hidden="1" customWidth="1"/>
    <col min="1023" max="1023" width="88.7109375" style="1" customWidth="1"/>
    <col min="1024" max="1024" width="16.28515625" style="1" customWidth="1"/>
    <col min="1025" max="1025" width="0" style="1" hidden="1" customWidth="1"/>
    <col min="1026" max="1026" width="22.28515625" style="1" customWidth="1"/>
    <col min="1027" max="1027" width="20.42578125" style="1" customWidth="1"/>
    <col min="1028" max="1028" width="9.42578125" style="1" customWidth="1"/>
    <col min="1029" max="1029" width="16" style="1" customWidth="1"/>
    <col min="1030" max="1032" width="9.42578125" style="1" customWidth="1"/>
    <col min="1033" max="1276" width="9.140625" style="1"/>
    <col min="1277" max="1277" width="39.85546875" style="1" customWidth="1"/>
    <col min="1278" max="1278" width="0" style="1" hidden="1" customWidth="1"/>
    <col min="1279" max="1279" width="88.7109375" style="1" customWidth="1"/>
    <col min="1280" max="1280" width="16.28515625" style="1" customWidth="1"/>
    <col min="1281" max="1281" width="0" style="1" hidden="1" customWidth="1"/>
    <col min="1282" max="1282" width="22.28515625" style="1" customWidth="1"/>
    <col min="1283" max="1283" width="20.42578125" style="1" customWidth="1"/>
    <col min="1284" max="1284" width="9.42578125" style="1" customWidth="1"/>
    <col min="1285" max="1285" width="16" style="1" customWidth="1"/>
    <col min="1286" max="1288" width="9.42578125" style="1" customWidth="1"/>
    <col min="1289" max="1532" width="9.140625" style="1"/>
    <col min="1533" max="1533" width="39.85546875" style="1" customWidth="1"/>
    <col min="1534" max="1534" width="0" style="1" hidden="1" customWidth="1"/>
    <col min="1535" max="1535" width="88.7109375" style="1" customWidth="1"/>
    <col min="1536" max="1536" width="16.28515625" style="1" customWidth="1"/>
    <col min="1537" max="1537" width="0" style="1" hidden="1" customWidth="1"/>
    <col min="1538" max="1538" width="22.28515625" style="1" customWidth="1"/>
    <col min="1539" max="1539" width="20.42578125" style="1" customWidth="1"/>
    <col min="1540" max="1540" width="9.42578125" style="1" customWidth="1"/>
    <col min="1541" max="1541" width="16" style="1" customWidth="1"/>
    <col min="1542" max="1544" width="9.42578125" style="1" customWidth="1"/>
    <col min="1545" max="1788" width="9.140625" style="1"/>
    <col min="1789" max="1789" width="39.85546875" style="1" customWidth="1"/>
    <col min="1790" max="1790" width="0" style="1" hidden="1" customWidth="1"/>
    <col min="1791" max="1791" width="88.7109375" style="1" customWidth="1"/>
    <col min="1792" max="1792" width="16.28515625" style="1" customWidth="1"/>
    <col min="1793" max="1793" width="0" style="1" hidden="1" customWidth="1"/>
    <col min="1794" max="1794" width="22.28515625" style="1" customWidth="1"/>
    <col min="1795" max="1795" width="20.42578125" style="1" customWidth="1"/>
    <col min="1796" max="1796" width="9.42578125" style="1" customWidth="1"/>
    <col min="1797" max="1797" width="16" style="1" customWidth="1"/>
    <col min="1798" max="1800" width="9.42578125" style="1" customWidth="1"/>
    <col min="1801" max="2044" width="9.140625" style="1"/>
    <col min="2045" max="2045" width="39.85546875" style="1" customWidth="1"/>
    <col min="2046" max="2046" width="0" style="1" hidden="1" customWidth="1"/>
    <col min="2047" max="2047" width="88.7109375" style="1" customWidth="1"/>
    <col min="2048" max="2048" width="16.28515625" style="1" customWidth="1"/>
    <col min="2049" max="2049" width="0" style="1" hidden="1" customWidth="1"/>
    <col min="2050" max="2050" width="22.28515625" style="1" customWidth="1"/>
    <col min="2051" max="2051" width="20.42578125" style="1" customWidth="1"/>
    <col min="2052" max="2052" width="9.42578125" style="1" customWidth="1"/>
    <col min="2053" max="2053" width="16" style="1" customWidth="1"/>
    <col min="2054" max="2056" width="9.42578125" style="1" customWidth="1"/>
    <col min="2057" max="2300" width="9.140625" style="1"/>
    <col min="2301" max="2301" width="39.85546875" style="1" customWidth="1"/>
    <col min="2302" max="2302" width="0" style="1" hidden="1" customWidth="1"/>
    <col min="2303" max="2303" width="88.7109375" style="1" customWidth="1"/>
    <col min="2304" max="2304" width="16.28515625" style="1" customWidth="1"/>
    <col min="2305" max="2305" width="0" style="1" hidden="1" customWidth="1"/>
    <col min="2306" max="2306" width="22.28515625" style="1" customWidth="1"/>
    <col min="2307" max="2307" width="20.42578125" style="1" customWidth="1"/>
    <col min="2308" max="2308" width="9.42578125" style="1" customWidth="1"/>
    <col min="2309" max="2309" width="16" style="1" customWidth="1"/>
    <col min="2310" max="2312" width="9.42578125" style="1" customWidth="1"/>
    <col min="2313" max="2556" width="9.140625" style="1"/>
    <col min="2557" max="2557" width="39.85546875" style="1" customWidth="1"/>
    <col min="2558" max="2558" width="0" style="1" hidden="1" customWidth="1"/>
    <col min="2559" max="2559" width="88.7109375" style="1" customWidth="1"/>
    <col min="2560" max="2560" width="16.28515625" style="1" customWidth="1"/>
    <col min="2561" max="2561" width="0" style="1" hidden="1" customWidth="1"/>
    <col min="2562" max="2562" width="22.28515625" style="1" customWidth="1"/>
    <col min="2563" max="2563" width="20.42578125" style="1" customWidth="1"/>
    <col min="2564" max="2564" width="9.42578125" style="1" customWidth="1"/>
    <col min="2565" max="2565" width="16" style="1" customWidth="1"/>
    <col min="2566" max="2568" width="9.42578125" style="1" customWidth="1"/>
    <col min="2569" max="2812" width="9.140625" style="1"/>
    <col min="2813" max="2813" width="39.85546875" style="1" customWidth="1"/>
    <col min="2814" max="2814" width="0" style="1" hidden="1" customWidth="1"/>
    <col min="2815" max="2815" width="88.7109375" style="1" customWidth="1"/>
    <col min="2816" max="2816" width="16.28515625" style="1" customWidth="1"/>
    <col min="2817" max="2817" width="0" style="1" hidden="1" customWidth="1"/>
    <col min="2818" max="2818" width="22.28515625" style="1" customWidth="1"/>
    <col min="2819" max="2819" width="20.42578125" style="1" customWidth="1"/>
    <col min="2820" max="2820" width="9.42578125" style="1" customWidth="1"/>
    <col min="2821" max="2821" width="16" style="1" customWidth="1"/>
    <col min="2822" max="2824" width="9.42578125" style="1" customWidth="1"/>
    <col min="2825" max="3068" width="9.140625" style="1"/>
    <col min="3069" max="3069" width="39.85546875" style="1" customWidth="1"/>
    <col min="3070" max="3070" width="0" style="1" hidden="1" customWidth="1"/>
    <col min="3071" max="3071" width="88.7109375" style="1" customWidth="1"/>
    <col min="3072" max="3072" width="16.28515625" style="1" customWidth="1"/>
    <col min="3073" max="3073" width="0" style="1" hidden="1" customWidth="1"/>
    <col min="3074" max="3074" width="22.28515625" style="1" customWidth="1"/>
    <col min="3075" max="3075" width="20.42578125" style="1" customWidth="1"/>
    <col min="3076" max="3076" width="9.42578125" style="1" customWidth="1"/>
    <col min="3077" max="3077" width="16" style="1" customWidth="1"/>
    <col min="3078" max="3080" width="9.42578125" style="1" customWidth="1"/>
    <col min="3081" max="3324" width="9.140625" style="1"/>
    <col min="3325" max="3325" width="39.85546875" style="1" customWidth="1"/>
    <col min="3326" max="3326" width="0" style="1" hidden="1" customWidth="1"/>
    <col min="3327" max="3327" width="88.7109375" style="1" customWidth="1"/>
    <col min="3328" max="3328" width="16.28515625" style="1" customWidth="1"/>
    <col min="3329" max="3329" width="0" style="1" hidden="1" customWidth="1"/>
    <col min="3330" max="3330" width="22.28515625" style="1" customWidth="1"/>
    <col min="3331" max="3331" width="20.42578125" style="1" customWidth="1"/>
    <col min="3332" max="3332" width="9.42578125" style="1" customWidth="1"/>
    <col min="3333" max="3333" width="16" style="1" customWidth="1"/>
    <col min="3334" max="3336" width="9.42578125" style="1" customWidth="1"/>
    <col min="3337" max="3580" width="9.140625" style="1"/>
    <col min="3581" max="3581" width="39.85546875" style="1" customWidth="1"/>
    <col min="3582" max="3582" width="0" style="1" hidden="1" customWidth="1"/>
    <col min="3583" max="3583" width="88.7109375" style="1" customWidth="1"/>
    <col min="3584" max="3584" width="16.28515625" style="1" customWidth="1"/>
    <col min="3585" max="3585" width="0" style="1" hidden="1" customWidth="1"/>
    <col min="3586" max="3586" width="22.28515625" style="1" customWidth="1"/>
    <col min="3587" max="3587" width="20.42578125" style="1" customWidth="1"/>
    <col min="3588" max="3588" width="9.42578125" style="1" customWidth="1"/>
    <col min="3589" max="3589" width="16" style="1" customWidth="1"/>
    <col min="3590" max="3592" width="9.42578125" style="1" customWidth="1"/>
    <col min="3593" max="3836" width="9.140625" style="1"/>
    <col min="3837" max="3837" width="39.85546875" style="1" customWidth="1"/>
    <col min="3838" max="3838" width="0" style="1" hidden="1" customWidth="1"/>
    <col min="3839" max="3839" width="88.7109375" style="1" customWidth="1"/>
    <col min="3840" max="3840" width="16.28515625" style="1" customWidth="1"/>
    <col min="3841" max="3841" width="0" style="1" hidden="1" customWidth="1"/>
    <col min="3842" max="3842" width="22.28515625" style="1" customWidth="1"/>
    <col min="3843" max="3843" width="20.42578125" style="1" customWidth="1"/>
    <col min="3844" max="3844" width="9.42578125" style="1" customWidth="1"/>
    <col min="3845" max="3845" width="16" style="1" customWidth="1"/>
    <col min="3846" max="3848" width="9.42578125" style="1" customWidth="1"/>
    <col min="3849" max="4092" width="9.140625" style="1"/>
    <col min="4093" max="4093" width="39.85546875" style="1" customWidth="1"/>
    <col min="4094" max="4094" width="0" style="1" hidden="1" customWidth="1"/>
    <col min="4095" max="4095" width="88.7109375" style="1" customWidth="1"/>
    <col min="4096" max="4096" width="16.28515625" style="1" customWidth="1"/>
    <col min="4097" max="4097" width="0" style="1" hidden="1" customWidth="1"/>
    <col min="4098" max="4098" width="22.28515625" style="1" customWidth="1"/>
    <col min="4099" max="4099" width="20.42578125" style="1" customWidth="1"/>
    <col min="4100" max="4100" width="9.42578125" style="1" customWidth="1"/>
    <col min="4101" max="4101" width="16" style="1" customWidth="1"/>
    <col min="4102" max="4104" width="9.42578125" style="1" customWidth="1"/>
    <col min="4105" max="4348" width="9.140625" style="1"/>
    <col min="4349" max="4349" width="39.85546875" style="1" customWidth="1"/>
    <col min="4350" max="4350" width="0" style="1" hidden="1" customWidth="1"/>
    <col min="4351" max="4351" width="88.7109375" style="1" customWidth="1"/>
    <col min="4352" max="4352" width="16.28515625" style="1" customWidth="1"/>
    <col min="4353" max="4353" width="0" style="1" hidden="1" customWidth="1"/>
    <col min="4354" max="4354" width="22.28515625" style="1" customWidth="1"/>
    <col min="4355" max="4355" width="20.42578125" style="1" customWidth="1"/>
    <col min="4356" max="4356" width="9.42578125" style="1" customWidth="1"/>
    <col min="4357" max="4357" width="16" style="1" customWidth="1"/>
    <col min="4358" max="4360" width="9.42578125" style="1" customWidth="1"/>
    <col min="4361" max="4604" width="9.140625" style="1"/>
    <col min="4605" max="4605" width="39.85546875" style="1" customWidth="1"/>
    <col min="4606" max="4606" width="0" style="1" hidden="1" customWidth="1"/>
    <col min="4607" max="4607" width="88.7109375" style="1" customWidth="1"/>
    <col min="4608" max="4608" width="16.28515625" style="1" customWidth="1"/>
    <col min="4609" max="4609" width="0" style="1" hidden="1" customWidth="1"/>
    <col min="4610" max="4610" width="22.28515625" style="1" customWidth="1"/>
    <col min="4611" max="4611" width="20.42578125" style="1" customWidth="1"/>
    <col min="4612" max="4612" width="9.42578125" style="1" customWidth="1"/>
    <col min="4613" max="4613" width="16" style="1" customWidth="1"/>
    <col min="4614" max="4616" width="9.42578125" style="1" customWidth="1"/>
    <col min="4617" max="4860" width="9.140625" style="1"/>
    <col min="4861" max="4861" width="39.85546875" style="1" customWidth="1"/>
    <col min="4862" max="4862" width="0" style="1" hidden="1" customWidth="1"/>
    <col min="4863" max="4863" width="88.7109375" style="1" customWidth="1"/>
    <col min="4864" max="4864" width="16.28515625" style="1" customWidth="1"/>
    <col min="4865" max="4865" width="0" style="1" hidden="1" customWidth="1"/>
    <col min="4866" max="4866" width="22.28515625" style="1" customWidth="1"/>
    <col min="4867" max="4867" width="20.42578125" style="1" customWidth="1"/>
    <col min="4868" max="4868" width="9.42578125" style="1" customWidth="1"/>
    <col min="4869" max="4869" width="16" style="1" customWidth="1"/>
    <col min="4870" max="4872" width="9.42578125" style="1" customWidth="1"/>
    <col min="4873" max="5116" width="9.140625" style="1"/>
    <col min="5117" max="5117" width="39.85546875" style="1" customWidth="1"/>
    <col min="5118" max="5118" width="0" style="1" hidden="1" customWidth="1"/>
    <col min="5119" max="5119" width="88.7109375" style="1" customWidth="1"/>
    <col min="5120" max="5120" width="16.28515625" style="1" customWidth="1"/>
    <col min="5121" max="5121" width="0" style="1" hidden="1" customWidth="1"/>
    <col min="5122" max="5122" width="22.28515625" style="1" customWidth="1"/>
    <col min="5123" max="5123" width="20.42578125" style="1" customWidth="1"/>
    <col min="5124" max="5124" width="9.42578125" style="1" customWidth="1"/>
    <col min="5125" max="5125" width="16" style="1" customWidth="1"/>
    <col min="5126" max="5128" width="9.42578125" style="1" customWidth="1"/>
    <col min="5129" max="5372" width="9.140625" style="1"/>
    <col min="5373" max="5373" width="39.85546875" style="1" customWidth="1"/>
    <col min="5374" max="5374" width="0" style="1" hidden="1" customWidth="1"/>
    <col min="5375" max="5375" width="88.7109375" style="1" customWidth="1"/>
    <col min="5376" max="5376" width="16.28515625" style="1" customWidth="1"/>
    <col min="5377" max="5377" width="0" style="1" hidden="1" customWidth="1"/>
    <col min="5378" max="5378" width="22.28515625" style="1" customWidth="1"/>
    <col min="5379" max="5379" width="20.42578125" style="1" customWidth="1"/>
    <col min="5380" max="5380" width="9.42578125" style="1" customWidth="1"/>
    <col min="5381" max="5381" width="16" style="1" customWidth="1"/>
    <col min="5382" max="5384" width="9.42578125" style="1" customWidth="1"/>
    <col min="5385" max="5628" width="9.140625" style="1"/>
    <col min="5629" max="5629" width="39.85546875" style="1" customWidth="1"/>
    <col min="5630" max="5630" width="0" style="1" hidden="1" customWidth="1"/>
    <col min="5631" max="5631" width="88.7109375" style="1" customWidth="1"/>
    <col min="5632" max="5632" width="16.28515625" style="1" customWidth="1"/>
    <col min="5633" max="5633" width="0" style="1" hidden="1" customWidth="1"/>
    <col min="5634" max="5634" width="22.28515625" style="1" customWidth="1"/>
    <col min="5635" max="5635" width="20.42578125" style="1" customWidth="1"/>
    <col min="5636" max="5636" width="9.42578125" style="1" customWidth="1"/>
    <col min="5637" max="5637" width="16" style="1" customWidth="1"/>
    <col min="5638" max="5640" width="9.42578125" style="1" customWidth="1"/>
    <col min="5641" max="5884" width="9.140625" style="1"/>
    <col min="5885" max="5885" width="39.85546875" style="1" customWidth="1"/>
    <col min="5886" max="5886" width="0" style="1" hidden="1" customWidth="1"/>
    <col min="5887" max="5887" width="88.7109375" style="1" customWidth="1"/>
    <col min="5888" max="5888" width="16.28515625" style="1" customWidth="1"/>
    <col min="5889" max="5889" width="0" style="1" hidden="1" customWidth="1"/>
    <col min="5890" max="5890" width="22.28515625" style="1" customWidth="1"/>
    <col min="5891" max="5891" width="20.42578125" style="1" customWidth="1"/>
    <col min="5892" max="5892" width="9.42578125" style="1" customWidth="1"/>
    <col min="5893" max="5893" width="16" style="1" customWidth="1"/>
    <col min="5894" max="5896" width="9.42578125" style="1" customWidth="1"/>
    <col min="5897" max="6140" width="9.140625" style="1"/>
    <col min="6141" max="6141" width="39.85546875" style="1" customWidth="1"/>
    <col min="6142" max="6142" width="0" style="1" hidden="1" customWidth="1"/>
    <col min="6143" max="6143" width="88.7109375" style="1" customWidth="1"/>
    <col min="6144" max="6144" width="16.28515625" style="1" customWidth="1"/>
    <col min="6145" max="6145" width="0" style="1" hidden="1" customWidth="1"/>
    <col min="6146" max="6146" width="22.28515625" style="1" customWidth="1"/>
    <col min="6147" max="6147" width="20.42578125" style="1" customWidth="1"/>
    <col min="6148" max="6148" width="9.42578125" style="1" customWidth="1"/>
    <col min="6149" max="6149" width="16" style="1" customWidth="1"/>
    <col min="6150" max="6152" width="9.42578125" style="1" customWidth="1"/>
    <col min="6153" max="6396" width="9.140625" style="1"/>
    <col min="6397" max="6397" width="39.85546875" style="1" customWidth="1"/>
    <col min="6398" max="6398" width="0" style="1" hidden="1" customWidth="1"/>
    <col min="6399" max="6399" width="88.7109375" style="1" customWidth="1"/>
    <col min="6400" max="6400" width="16.28515625" style="1" customWidth="1"/>
    <col min="6401" max="6401" width="0" style="1" hidden="1" customWidth="1"/>
    <col min="6402" max="6402" width="22.28515625" style="1" customWidth="1"/>
    <col min="6403" max="6403" width="20.42578125" style="1" customWidth="1"/>
    <col min="6404" max="6404" width="9.42578125" style="1" customWidth="1"/>
    <col min="6405" max="6405" width="16" style="1" customWidth="1"/>
    <col min="6406" max="6408" width="9.42578125" style="1" customWidth="1"/>
    <col min="6409" max="6652" width="9.140625" style="1"/>
    <col min="6653" max="6653" width="39.85546875" style="1" customWidth="1"/>
    <col min="6654" max="6654" width="0" style="1" hidden="1" customWidth="1"/>
    <col min="6655" max="6655" width="88.7109375" style="1" customWidth="1"/>
    <col min="6656" max="6656" width="16.28515625" style="1" customWidth="1"/>
    <col min="6657" max="6657" width="0" style="1" hidden="1" customWidth="1"/>
    <col min="6658" max="6658" width="22.28515625" style="1" customWidth="1"/>
    <col min="6659" max="6659" width="20.42578125" style="1" customWidth="1"/>
    <col min="6660" max="6660" width="9.42578125" style="1" customWidth="1"/>
    <col min="6661" max="6661" width="16" style="1" customWidth="1"/>
    <col min="6662" max="6664" width="9.42578125" style="1" customWidth="1"/>
    <col min="6665" max="6908" width="9.140625" style="1"/>
    <col min="6909" max="6909" width="39.85546875" style="1" customWidth="1"/>
    <col min="6910" max="6910" width="0" style="1" hidden="1" customWidth="1"/>
    <col min="6911" max="6911" width="88.7109375" style="1" customWidth="1"/>
    <col min="6912" max="6912" width="16.28515625" style="1" customWidth="1"/>
    <col min="6913" max="6913" width="0" style="1" hidden="1" customWidth="1"/>
    <col min="6914" max="6914" width="22.28515625" style="1" customWidth="1"/>
    <col min="6915" max="6915" width="20.42578125" style="1" customWidth="1"/>
    <col min="6916" max="6916" width="9.42578125" style="1" customWidth="1"/>
    <col min="6917" max="6917" width="16" style="1" customWidth="1"/>
    <col min="6918" max="6920" width="9.42578125" style="1" customWidth="1"/>
    <col min="6921" max="7164" width="9.140625" style="1"/>
    <col min="7165" max="7165" width="39.85546875" style="1" customWidth="1"/>
    <col min="7166" max="7166" width="0" style="1" hidden="1" customWidth="1"/>
    <col min="7167" max="7167" width="88.7109375" style="1" customWidth="1"/>
    <col min="7168" max="7168" width="16.28515625" style="1" customWidth="1"/>
    <col min="7169" max="7169" width="0" style="1" hidden="1" customWidth="1"/>
    <col min="7170" max="7170" width="22.28515625" style="1" customWidth="1"/>
    <col min="7171" max="7171" width="20.42578125" style="1" customWidth="1"/>
    <col min="7172" max="7172" width="9.42578125" style="1" customWidth="1"/>
    <col min="7173" max="7173" width="16" style="1" customWidth="1"/>
    <col min="7174" max="7176" width="9.42578125" style="1" customWidth="1"/>
    <col min="7177" max="7420" width="9.140625" style="1"/>
    <col min="7421" max="7421" width="39.85546875" style="1" customWidth="1"/>
    <col min="7422" max="7422" width="0" style="1" hidden="1" customWidth="1"/>
    <col min="7423" max="7423" width="88.7109375" style="1" customWidth="1"/>
    <col min="7424" max="7424" width="16.28515625" style="1" customWidth="1"/>
    <col min="7425" max="7425" width="0" style="1" hidden="1" customWidth="1"/>
    <col min="7426" max="7426" width="22.28515625" style="1" customWidth="1"/>
    <col min="7427" max="7427" width="20.42578125" style="1" customWidth="1"/>
    <col min="7428" max="7428" width="9.42578125" style="1" customWidth="1"/>
    <col min="7429" max="7429" width="16" style="1" customWidth="1"/>
    <col min="7430" max="7432" width="9.42578125" style="1" customWidth="1"/>
    <col min="7433" max="7676" width="9.140625" style="1"/>
    <col min="7677" max="7677" width="39.85546875" style="1" customWidth="1"/>
    <col min="7678" max="7678" width="0" style="1" hidden="1" customWidth="1"/>
    <col min="7679" max="7679" width="88.7109375" style="1" customWidth="1"/>
    <col min="7680" max="7680" width="16.28515625" style="1" customWidth="1"/>
    <col min="7681" max="7681" width="0" style="1" hidden="1" customWidth="1"/>
    <col min="7682" max="7682" width="22.28515625" style="1" customWidth="1"/>
    <col min="7683" max="7683" width="20.42578125" style="1" customWidth="1"/>
    <col min="7684" max="7684" width="9.42578125" style="1" customWidth="1"/>
    <col min="7685" max="7685" width="16" style="1" customWidth="1"/>
    <col min="7686" max="7688" width="9.42578125" style="1" customWidth="1"/>
    <col min="7689" max="7932" width="9.140625" style="1"/>
    <col min="7933" max="7933" width="39.85546875" style="1" customWidth="1"/>
    <col min="7934" max="7934" width="0" style="1" hidden="1" customWidth="1"/>
    <col min="7935" max="7935" width="88.7109375" style="1" customWidth="1"/>
    <col min="7936" max="7936" width="16.28515625" style="1" customWidth="1"/>
    <col min="7937" max="7937" width="0" style="1" hidden="1" customWidth="1"/>
    <col min="7938" max="7938" width="22.28515625" style="1" customWidth="1"/>
    <col min="7939" max="7939" width="20.42578125" style="1" customWidth="1"/>
    <col min="7940" max="7940" width="9.42578125" style="1" customWidth="1"/>
    <col min="7941" max="7941" width="16" style="1" customWidth="1"/>
    <col min="7942" max="7944" width="9.42578125" style="1" customWidth="1"/>
    <col min="7945" max="8188" width="9.140625" style="1"/>
    <col min="8189" max="8189" width="39.85546875" style="1" customWidth="1"/>
    <col min="8190" max="8190" width="0" style="1" hidden="1" customWidth="1"/>
    <col min="8191" max="8191" width="88.7109375" style="1" customWidth="1"/>
    <col min="8192" max="8192" width="16.28515625" style="1" customWidth="1"/>
    <col min="8193" max="8193" width="0" style="1" hidden="1" customWidth="1"/>
    <col min="8194" max="8194" width="22.28515625" style="1" customWidth="1"/>
    <col min="8195" max="8195" width="20.42578125" style="1" customWidth="1"/>
    <col min="8196" max="8196" width="9.42578125" style="1" customWidth="1"/>
    <col min="8197" max="8197" width="16" style="1" customWidth="1"/>
    <col min="8198" max="8200" width="9.42578125" style="1" customWidth="1"/>
    <col min="8201" max="8444" width="9.140625" style="1"/>
    <col min="8445" max="8445" width="39.85546875" style="1" customWidth="1"/>
    <col min="8446" max="8446" width="0" style="1" hidden="1" customWidth="1"/>
    <col min="8447" max="8447" width="88.7109375" style="1" customWidth="1"/>
    <col min="8448" max="8448" width="16.28515625" style="1" customWidth="1"/>
    <col min="8449" max="8449" width="0" style="1" hidden="1" customWidth="1"/>
    <col min="8450" max="8450" width="22.28515625" style="1" customWidth="1"/>
    <col min="8451" max="8451" width="20.42578125" style="1" customWidth="1"/>
    <col min="8452" max="8452" width="9.42578125" style="1" customWidth="1"/>
    <col min="8453" max="8453" width="16" style="1" customWidth="1"/>
    <col min="8454" max="8456" width="9.42578125" style="1" customWidth="1"/>
    <col min="8457" max="8700" width="9.140625" style="1"/>
    <col min="8701" max="8701" width="39.85546875" style="1" customWidth="1"/>
    <col min="8702" max="8702" width="0" style="1" hidden="1" customWidth="1"/>
    <col min="8703" max="8703" width="88.7109375" style="1" customWidth="1"/>
    <col min="8704" max="8704" width="16.28515625" style="1" customWidth="1"/>
    <col min="8705" max="8705" width="0" style="1" hidden="1" customWidth="1"/>
    <col min="8706" max="8706" width="22.28515625" style="1" customWidth="1"/>
    <col min="8707" max="8707" width="20.42578125" style="1" customWidth="1"/>
    <col min="8708" max="8708" width="9.42578125" style="1" customWidth="1"/>
    <col min="8709" max="8709" width="16" style="1" customWidth="1"/>
    <col min="8710" max="8712" width="9.42578125" style="1" customWidth="1"/>
    <col min="8713" max="8956" width="9.140625" style="1"/>
    <col min="8957" max="8957" width="39.85546875" style="1" customWidth="1"/>
    <col min="8958" max="8958" width="0" style="1" hidden="1" customWidth="1"/>
    <col min="8959" max="8959" width="88.7109375" style="1" customWidth="1"/>
    <col min="8960" max="8960" width="16.28515625" style="1" customWidth="1"/>
    <col min="8961" max="8961" width="0" style="1" hidden="1" customWidth="1"/>
    <col min="8962" max="8962" width="22.28515625" style="1" customWidth="1"/>
    <col min="8963" max="8963" width="20.42578125" style="1" customWidth="1"/>
    <col min="8964" max="8964" width="9.42578125" style="1" customWidth="1"/>
    <col min="8965" max="8965" width="16" style="1" customWidth="1"/>
    <col min="8966" max="8968" width="9.42578125" style="1" customWidth="1"/>
    <col min="8969" max="9212" width="9.140625" style="1"/>
    <col min="9213" max="9213" width="39.85546875" style="1" customWidth="1"/>
    <col min="9214" max="9214" width="0" style="1" hidden="1" customWidth="1"/>
    <col min="9215" max="9215" width="88.7109375" style="1" customWidth="1"/>
    <col min="9216" max="9216" width="16.28515625" style="1" customWidth="1"/>
    <col min="9217" max="9217" width="0" style="1" hidden="1" customWidth="1"/>
    <col min="9218" max="9218" width="22.28515625" style="1" customWidth="1"/>
    <col min="9219" max="9219" width="20.42578125" style="1" customWidth="1"/>
    <col min="9220" max="9220" width="9.42578125" style="1" customWidth="1"/>
    <col min="9221" max="9221" width="16" style="1" customWidth="1"/>
    <col min="9222" max="9224" width="9.42578125" style="1" customWidth="1"/>
    <col min="9225" max="9468" width="9.140625" style="1"/>
    <col min="9469" max="9469" width="39.85546875" style="1" customWidth="1"/>
    <col min="9470" max="9470" width="0" style="1" hidden="1" customWidth="1"/>
    <col min="9471" max="9471" width="88.7109375" style="1" customWidth="1"/>
    <col min="9472" max="9472" width="16.28515625" style="1" customWidth="1"/>
    <col min="9473" max="9473" width="0" style="1" hidden="1" customWidth="1"/>
    <col min="9474" max="9474" width="22.28515625" style="1" customWidth="1"/>
    <col min="9475" max="9475" width="20.42578125" style="1" customWidth="1"/>
    <col min="9476" max="9476" width="9.42578125" style="1" customWidth="1"/>
    <col min="9477" max="9477" width="16" style="1" customWidth="1"/>
    <col min="9478" max="9480" width="9.42578125" style="1" customWidth="1"/>
    <col min="9481" max="9724" width="9.140625" style="1"/>
    <col min="9725" max="9725" width="39.85546875" style="1" customWidth="1"/>
    <col min="9726" max="9726" width="0" style="1" hidden="1" customWidth="1"/>
    <col min="9727" max="9727" width="88.7109375" style="1" customWidth="1"/>
    <col min="9728" max="9728" width="16.28515625" style="1" customWidth="1"/>
    <col min="9729" max="9729" width="0" style="1" hidden="1" customWidth="1"/>
    <col min="9730" max="9730" width="22.28515625" style="1" customWidth="1"/>
    <col min="9731" max="9731" width="20.42578125" style="1" customWidth="1"/>
    <col min="9732" max="9732" width="9.42578125" style="1" customWidth="1"/>
    <col min="9733" max="9733" width="16" style="1" customWidth="1"/>
    <col min="9734" max="9736" width="9.42578125" style="1" customWidth="1"/>
    <col min="9737" max="9980" width="9.140625" style="1"/>
    <col min="9981" max="9981" width="39.85546875" style="1" customWidth="1"/>
    <col min="9982" max="9982" width="0" style="1" hidden="1" customWidth="1"/>
    <col min="9983" max="9983" width="88.7109375" style="1" customWidth="1"/>
    <col min="9984" max="9984" width="16.28515625" style="1" customWidth="1"/>
    <col min="9985" max="9985" width="0" style="1" hidden="1" customWidth="1"/>
    <col min="9986" max="9986" width="22.28515625" style="1" customWidth="1"/>
    <col min="9987" max="9987" width="20.42578125" style="1" customWidth="1"/>
    <col min="9988" max="9988" width="9.42578125" style="1" customWidth="1"/>
    <col min="9989" max="9989" width="16" style="1" customWidth="1"/>
    <col min="9990" max="9992" width="9.42578125" style="1" customWidth="1"/>
    <col min="9993" max="10236" width="9.140625" style="1"/>
    <col min="10237" max="10237" width="39.85546875" style="1" customWidth="1"/>
    <col min="10238" max="10238" width="0" style="1" hidden="1" customWidth="1"/>
    <col min="10239" max="10239" width="88.7109375" style="1" customWidth="1"/>
    <col min="10240" max="10240" width="16.28515625" style="1" customWidth="1"/>
    <col min="10241" max="10241" width="0" style="1" hidden="1" customWidth="1"/>
    <col min="10242" max="10242" width="22.28515625" style="1" customWidth="1"/>
    <col min="10243" max="10243" width="20.42578125" style="1" customWidth="1"/>
    <col min="10244" max="10244" width="9.42578125" style="1" customWidth="1"/>
    <col min="10245" max="10245" width="16" style="1" customWidth="1"/>
    <col min="10246" max="10248" width="9.42578125" style="1" customWidth="1"/>
    <col min="10249" max="10492" width="9.140625" style="1"/>
    <col min="10493" max="10493" width="39.85546875" style="1" customWidth="1"/>
    <col min="10494" max="10494" width="0" style="1" hidden="1" customWidth="1"/>
    <col min="10495" max="10495" width="88.7109375" style="1" customWidth="1"/>
    <col min="10496" max="10496" width="16.28515625" style="1" customWidth="1"/>
    <col min="10497" max="10497" width="0" style="1" hidden="1" customWidth="1"/>
    <col min="10498" max="10498" width="22.28515625" style="1" customWidth="1"/>
    <col min="10499" max="10499" width="20.42578125" style="1" customWidth="1"/>
    <col min="10500" max="10500" width="9.42578125" style="1" customWidth="1"/>
    <col min="10501" max="10501" width="16" style="1" customWidth="1"/>
    <col min="10502" max="10504" width="9.42578125" style="1" customWidth="1"/>
    <col min="10505" max="10748" width="9.140625" style="1"/>
    <col min="10749" max="10749" width="39.85546875" style="1" customWidth="1"/>
    <col min="10750" max="10750" width="0" style="1" hidden="1" customWidth="1"/>
    <col min="10751" max="10751" width="88.7109375" style="1" customWidth="1"/>
    <col min="10752" max="10752" width="16.28515625" style="1" customWidth="1"/>
    <col min="10753" max="10753" width="0" style="1" hidden="1" customWidth="1"/>
    <col min="10754" max="10754" width="22.28515625" style="1" customWidth="1"/>
    <col min="10755" max="10755" width="20.42578125" style="1" customWidth="1"/>
    <col min="10756" max="10756" width="9.42578125" style="1" customWidth="1"/>
    <col min="10757" max="10757" width="16" style="1" customWidth="1"/>
    <col min="10758" max="10760" width="9.42578125" style="1" customWidth="1"/>
    <col min="10761" max="11004" width="9.140625" style="1"/>
    <col min="11005" max="11005" width="39.85546875" style="1" customWidth="1"/>
    <col min="11006" max="11006" width="0" style="1" hidden="1" customWidth="1"/>
    <col min="11007" max="11007" width="88.7109375" style="1" customWidth="1"/>
    <col min="11008" max="11008" width="16.28515625" style="1" customWidth="1"/>
    <col min="11009" max="11009" width="0" style="1" hidden="1" customWidth="1"/>
    <col min="11010" max="11010" width="22.28515625" style="1" customWidth="1"/>
    <col min="11011" max="11011" width="20.42578125" style="1" customWidth="1"/>
    <col min="11012" max="11012" width="9.42578125" style="1" customWidth="1"/>
    <col min="11013" max="11013" width="16" style="1" customWidth="1"/>
    <col min="11014" max="11016" width="9.42578125" style="1" customWidth="1"/>
    <col min="11017" max="11260" width="9.140625" style="1"/>
    <col min="11261" max="11261" width="39.85546875" style="1" customWidth="1"/>
    <col min="11262" max="11262" width="0" style="1" hidden="1" customWidth="1"/>
    <col min="11263" max="11263" width="88.7109375" style="1" customWidth="1"/>
    <col min="11264" max="11264" width="16.28515625" style="1" customWidth="1"/>
    <col min="11265" max="11265" width="0" style="1" hidden="1" customWidth="1"/>
    <col min="11266" max="11266" width="22.28515625" style="1" customWidth="1"/>
    <col min="11267" max="11267" width="20.42578125" style="1" customWidth="1"/>
    <col min="11268" max="11268" width="9.42578125" style="1" customWidth="1"/>
    <col min="11269" max="11269" width="16" style="1" customWidth="1"/>
    <col min="11270" max="11272" width="9.42578125" style="1" customWidth="1"/>
    <col min="11273" max="11516" width="9.140625" style="1"/>
    <col min="11517" max="11517" width="39.85546875" style="1" customWidth="1"/>
    <col min="11518" max="11518" width="0" style="1" hidden="1" customWidth="1"/>
    <col min="11519" max="11519" width="88.7109375" style="1" customWidth="1"/>
    <col min="11520" max="11520" width="16.28515625" style="1" customWidth="1"/>
    <col min="11521" max="11521" width="0" style="1" hidden="1" customWidth="1"/>
    <col min="11522" max="11522" width="22.28515625" style="1" customWidth="1"/>
    <col min="11523" max="11523" width="20.42578125" style="1" customWidth="1"/>
    <col min="11524" max="11524" width="9.42578125" style="1" customWidth="1"/>
    <col min="11525" max="11525" width="16" style="1" customWidth="1"/>
    <col min="11526" max="11528" width="9.42578125" style="1" customWidth="1"/>
    <col min="11529" max="11772" width="9.140625" style="1"/>
    <col min="11773" max="11773" width="39.85546875" style="1" customWidth="1"/>
    <col min="11774" max="11774" width="0" style="1" hidden="1" customWidth="1"/>
    <col min="11775" max="11775" width="88.7109375" style="1" customWidth="1"/>
    <col min="11776" max="11776" width="16.28515625" style="1" customWidth="1"/>
    <col min="11777" max="11777" width="0" style="1" hidden="1" customWidth="1"/>
    <col min="11778" max="11778" width="22.28515625" style="1" customWidth="1"/>
    <col min="11779" max="11779" width="20.42578125" style="1" customWidth="1"/>
    <col min="11780" max="11780" width="9.42578125" style="1" customWidth="1"/>
    <col min="11781" max="11781" width="16" style="1" customWidth="1"/>
    <col min="11782" max="11784" width="9.42578125" style="1" customWidth="1"/>
    <col min="11785" max="12028" width="9.140625" style="1"/>
    <col min="12029" max="12029" width="39.85546875" style="1" customWidth="1"/>
    <col min="12030" max="12030" width="0" style="1" hidden="1" customWidth="1"/>
    <col min="12031" max="12031" width="88.7109375" style="1" customWidth="1"/>
    <col min="12032" max="12032" width="16.28515625" style="1" customWidth="1"/>
    <col min="12033" max="12033" width="0" style="1" hidden="1" customWidth="1"/>
    <col min="12034" max="12034" width="22.28515625" style="1" customWidth="1"/>
    <col min="12035" max="12035" width="20.42578125" style="1" customWidth="1"/>
    <col min="12036" max="12036" width="9.42578125" style="1" customWidth="1"/>
    <col min="12037" max="12037" width="16" style="1" customWidth="1"/>
    <col min="12038" max="12040" width="9.42578125" style="1" customWidth="1"/>
    <col min="12041" max="12284" width="9.140625" style="1"/>
    <col min="12285" max="12285" width="39.85546875" style="1" customWidth="1"/>
    <col min="12286" max="12286" width="0" style="1" hidden="1" customWidth="1"/>
    <col min="12287" max="12287" width="88.7109375" style="1" customWidth="1"/>
    <col min="12288" max="12288" width="16.28515625" style="1" customWidth="1"/>
    <col min="12289" max="12289" width="0" style="1" hidden="1" customWidth="1"/>
    <col min="12290" max="12290" width="22.28515625" style="1" customWidth="1"/>
    <col min="12291" max="12291" width="20.42578125" style="1" customWidth="1"/>
    <col min="12292" max="12292" width="9.42578125" style="1" customWidth="1"/>
    <col min="12293" max="12293" width="16" style="1" customWidth="1"/>
    <col min="12294" max="12296" width="9.42578125" style="1" customWidth="1"/>
    <col min="12297" max="12540" width="9.140625" style="1"/>
    <col min="12541" max="12541" width="39.85546875" style="1" customWidth="1"/>
    <col min="12542" max="12542" width="0" style="1" hidden="1" customWidth="1"/>
    <col min="12543" max="12543" width="88.7109375" style="1" customWidth="1"/>
    <col min="12544" max="12544" width="16.28515625" style="1" customWidth="1"/>
    <col min="12545" max="12545" width="0" style="1" hidden="1" customWidth="1"/>
    <col min="12546" max="12546" width="22.28515625" style="1" customWidth="1"/>
    <col min="12547" max="12547" width="20.42578125" style="1" customWidth="1"/>
    <col min="12548" max="12548" width="9.42578125" style="1" customWidth="1"/>
    <col min="12549" max="12549" width="16" style="1" customWidth="1"/>
    <col min="12550" max="12552" width="9.42578125" style="1" customWidth="1"/>
    <col min="12553" max="12796" width="9.140625" style="1"/>
    <col min="12797" max="12797" width="39.85546875" style="1" customWidth="1"/>
    <col min="12798" max="12798" width="0" style="1" hidden="1" customWidth="1"/>
    <col min="12799" max="12799" width="88.7109375" style="1" customWidth="1"/>
    <col min="12800" max="12800" width="16.28515625" style="1" customWidth="1"/>
    <col min="12801" max="12801" width="0" style="1" hidden="1" customWidth="1"/>
    <col min="12802" max="12802" width="22.28515625" style="1" customWidth="1"/>
    <col min="12803" max="12803" width="20.42578125" style="1" customWidth="1"/>
    <col min="12804" max="12804" width="9.42578125" style="1" customWidth="1"/>
    <col min="12805" max="12805" width="16" style="1" customWidth="1"/>
    <col min="12806" max="12808" width="9.42578125" style="1" customWidth="1"/>
    <col min="12809" max="13052" width="9.140625" style="1"/>
    <col min="13053" max="13053" width="39.85546875" style="1" customWidth="1"/>
    <col min="13054" max="13054" width="0" style="1" hidden="1" customWidth="1"/>
    <col min="13055" max="13055" width="88.7109375" style="1" customWidth="1"/>
    <col min="13056" max="13056" width="16.28515625" style="1" customWidth="1"/>
    <col min="13057" max="13057" width="0" style="1" hidden="1" customWidth="1"/>
    <col min="13058" max="13058" width="22.28515625" style="1" customWidth="1"/>
    <col min="13059" max="13059" width="20.42578125" style="1" customWidth="1"/>
    <col min="13060" max="13060" width="9.42578125" style="1" customWidth="1"/>
    <col min="13061" max="13061" width="16" style="1" customWidth="1"/>
    <col min="13062" max="13064" width="9.42578125" style="1" customWidth="1"/>
    <col min="13065" max="13308" width="9.140625" style="1"/>
    <col min="13309" max="13309" width="39.85546875" style="1" customWidth="1"/>
    <col min="13310" max="13310" width="0" style="1" hidden="1" customWidth="1"/>
    <col min="13311" max="13311" width="88.7109375" style="1" customWidth="1"/>
    <col min="13312" max="13312" width="16.28515625" style="1" customWidth="1"/>
    <col min="13313" max="13313" width="0" style="1" hidden="1" customWidth="1"/>
    <col min="13314" max="13314" width="22.28515625" style="1" customWidth="1"/>
    <col min="13315" max="13315" width="20.42578125" style="1" customWidth="1"/>
    <col min="13316" max="13316" width="9.42578125" style="1" customWidth="1"/>
    <col min="13317" max="13317" width="16" style="1" customWidth="1"/>
    <col min="13318" max="13320" width="9.42578125" style="1" customWidth="1"/>
    <col min="13321" max="13564" width="9.140625" style="1"/>
    <col min="13565" max="13565" width="39.85546875" style="1" customWidth="1"/>
    <col min="13566" max="13566" width="0" style="1" hidden="1" customWidth="1"/>
    <col min="13567" max="13567" width="88.7109375" style="1" customWidth="1"/>
    <col min="13568" max="13568" width="16.28515625" style="1" customWidth="1"/>
    <col min="13569" max="13569" width="0" style="1" hidden="1" customWidth="1"/>
    <col min="13570" max="13570" width="22.28515625" style="1" customWidth="1"/>
    <col min="13571" max="13571" width="20.42578125" style="1" customWidth="1"/>
    <col min="13572" max="13572" width="9.42578125" style="1" customWidth="1"/>
    <col min="13573" max="13573" width="16" style="1" customWidth="1"/>
    <col min="13574" max="13576" width="9.42578125" style="1" customWidth="1"/>
    <col min="13577" max="13820" width="9.140625" style="1"/>
    <col min="13821" max="13821" width="39.85546875" style="1" customWidth="1"/>
    <col min="13822" max="13822" width="0" style="1" hidden="1" customWidth="1"/>
    <col min="13823" max="13823" width="88.7109375" style="1" customWidth="1"/>
    <col min="13824" max="13824" width="16.28515625" style="1" customWidth="1"/>
    <col min="13825" max="13825" width="0" style="1" hidden="1" customWidth="1"/>
    <col min="13826" max="13826" width="22.28515625" style="1" customWidth="1"/>
    <col min="13827" max="13827" width="20.42578125" style="1" customWidth="1"/>
    <col min="13828" max="13828" width="9.42578125" style="1" customWidth="1"/>
    <col min="13829" max="13829" width="16" style="1" customWidth="1"/>
    <col min="13830" max="13832" width="9.42578125" style="1" customWidth="1"/>
    <col min="13833" max="14076" width="9.140625" style="1"/>
    <col min="14077" max="14077" width="39.85546875" style="1" customWidth="1"/>
    <col min="14078" max="14078" width="0" style="1" hidden="1" customWidth="1"/>
    <col min="14079" max="14079" width="88.7109375" style="1" customWidth="1"/>
    <col min="14080" max="14080" width="16.28515625" style="1" customWidth="1"/>
    <col min="14081" max="14081" width="0" style="1" hidden="1" customWidth="1"/>
    <col min="14082" max="14082" width="22.28515625" style="1" customWidth="1"/>
    <col min="14083" max="14083" width="20.42578125" style="1" customWidth="1"/>
    <col min="14084" max="14084" width="9.42578125" style="1" customWidth="1"/>
    <col min="14085" max="14085" width="16" style="1" customWidth="1"/>
    <col min="14086" max="14088" width="9.42578125" style="1" customWidth="1"/>
    <col min="14089" max="14332" width="9.140625" style="1"/>
    <col min="14333" max="14333" width="39.85546875" style="1" customWidth="1"/>
    <col min="14334" max="14334" width="0" style="1" hidden="1" customWidth="1"/>
    <col min="14335" max="14335" width="88.7109375" style="1" customWidth="1"/>
    <col min="14336" max="14336" width="16.28515625" style="1" customWidth="1"/>
    <col min="14337" max="14337" width="0" style="1" hidden="1" customWidth="1"/>
    <col min="14338" max="14338" width="22.28515625" style="1" customWidth="1"/>
    <col min="14339" max="14339" width="20.42578125" style="1" customWidth="1"/>
    <col min="14340" max="14340" width="9.42578125" style="1" customWidth="1"/>
    <col min="14341" max="14341" width="16" style="1" customWidth="1"/>
    <col min="14342" max="14344" width="9.42578125" style="1" customWidth="1"/>
    <col min="14345" max="14588" width="9.140625" style="1"/>
    <col min="14589" max="14589" width="39.85546875" style="1" customWidth="1"/>
    <col min="14590" max="14590" width="0" style="1" hidden="1" customWidth="1"/>
    <col min="14591" max="14591" width="88.7109375" style="1" customWidth="1"/>
    <col min="14592" max="14592" width="16.28515625" style="1" customWidth="1"/>
    <col min="14593" max="14593" width="0" style="1" hidden="1" customWidth="1"/>
    <col min="14594" max="14594" width="22.28515625" style="1" customWidth="1"/>
    <col min="14595" max="14595" width="20.42578125" style="1" customWidth="1"/>
    <col min="14596" max="14596" width="9.42578125" style="1" customWidth="1"/>
    <col min="14597" max="14597" width="16" style="1" customWidth="1"/>
    <col min="14598" max="14600" width="9.42578125" style="1" customWidth="1"/>
    <col min="14601" max="14844" width="9.140625" style="1"/>
    <col min="14845" max="14845" width="39.85546875" style="1" customWidth="1"/>
    <col min="14846" max="14846" width="0" style="1" hidden="1" customWidth="1"/>
    <col min="14847" max="14847" width="88.7109375" style="1" customWidth="1"/>
    <col min="14848" max="14848" width="16.28515625" style="1" customWidth="1"/>
    <col min="14849" max="14849" width="0" style="1" hidden="1" customWidth="1"/>
    <col min="14850" max="14850" width="22.28515625" style="1" customWidth="1"/>
    <col min="14851" max="14851" width="20.42578125" style="1" customWidth="1"/>
    <col min="14852" max="14852" width="9.42578125" style="1" customWidth="1"/>
    <col min="14853" max="14853" width="16" style="1" customWidth="1"/>
    <col min="14854" max="14856" width="9.42578125" style="1" customWidth="1"/>
    <col min="14857" max="15100" width="9.140625" style="1"/>
    <col min="15101" max="15101" width="39.85546875" style="1" customWidth="1"/>
    <col min="15102" max="15102" width="0" style="1" hidden="1" customWidth="1"/>
    <col min="15103" max="15103" width="88.7109375" style="1" customWidth="1"/>
    <col min="15104" max="15104" width="16.28515625" style="1" customWidth="1"/>
    <col min="15105" max="15105" width="0" style="1" hidden="1" customWidth="1"/>
    <col min="15106" max="15106" width="22.28515625" style="1" customWidth="1"/>
    <col min="15107" max="15107" width="20.42578125" style="1" customWidth="1"/>
    <col min="15108" max="15108" width="9.42578125" style="1" customWidth="1"/>
    <col min="15109" max="15109" width="16" style="1" customWidth="1"/>
    <col min="15110" max="15112" width="9.42578125" style="1" customWidth="1"/>
    <col min="15113" max="15356" width="9.140625" style="1"/>
    <col min="15357" max="15357" width="39.85546875" style="1" customWidth="1"/>
    <col min="15358" max="15358" width="0" style="1" hidden="1" customWidth="1"/>
    <col min="15359" max="15359" width="88.7109375" style="1" customWidth="1"/>
    <col min="15360" max="15360" width="16.28515625" style="1" customWidth="1"/>
    <col min="15361" max="15361" width="0" style="1" hidden="1" customWidth="1"/>
    <col min="15362" max="15362" width="22.28515625" style="1" customWidth="1"/>
    <col min="15363" max="15363" width="20.42578125" style="1" customWidth="1"/>
    <col min="15364" max="15364" width="9.42578125" style="1" customWidth="1"/>
    <col min="15365" max="15365" width="16" style="1" customWidth="1"/>
    <col min="15366" max="15368" width="9.42578125" style="1" customWidth="1"/>
    <col min="15369" max="15612" width="9.140625" style="1"/>
    <col min="15613" max="15613" width="39.85546875" style="1" customWidth="1"/>
    <col min="15614" max="15614" width="0" style="1" hidden="1" customWidth="1"/>
    <col min="15615" max="15615" width="88.7109375" style="1" customWidth="1"/>
    <col min="15616" max="15616" width="16.28515625" style="1" customWidth="1"/>
    <col min="15617" max="15617" width="0" style="1" hidden="1" customWidth="1"/>
    <col min="15618" max="15618" width="22.28515625" style="1" customWidth="1"/>
    <col min="15619" max="15619" width="20.42578125" style="1" customWidth="1"/>
    <col min="15620" max="15620" width="9.42578125" style="1" customWidth="1"/>
    <col min="15621" max="15621" width="16" style="1" customWidth="1"/>
    <col min="15622" max="15624" width="9.42578125" style="1" customWidth="1"/>
    <col min="15625" max="15868" width="9.140625" style="1"/>
    <col min="15869" max="15869" width="39.85546875" style="1" customWidth="1"/>
    <col min="15870" max="15870" width="0" style="1" hidden="1" customWidth="1"/>
    <col min="15871" max="15871" width="88.7109375" style="1" customWidth="1"/>
    <col min="15872" max="15872" width="16.28515625" style="1" customWidth="1"/>
    <col min="15873" max="15873" width="0" style="1" hidden="1" customWidth="1"/>
    <col min="15874" max="15874" width="22.28515625" style="1" customWidth="1"/>
    <col min="15875" max="15875" width="20.42578125" style="1" customWidth="1"/>
    <col min="15876" max="15876" width="9.42578125" style="1" customWidth="1"/>
    <col min="15877" max="15877" width="16" style="1" customWidth="1"/>
    <col min="15878" max="15880" width="9.42578125" style="1" customWidth="1"/>
    <col min="15881" max="16124" width="9.140625" style="1"/>
    <col min="16125" max="16125" width="39.85546875" style="1" customWidth="1"/>
    <col min="16126" max="16126" width="0" style="1" hidden="1" customWidth="1"/>
    <col min="16127" max="16127" width="88.7109375" style="1" customWidth="1"/>
    <col min="16128" max="16128" width="16.28515625" style="1" customWidth="1"/>
    <col min="16129" max="16129" width="0" style="1" hidden="1" customWidth="1"/>
    <col min="16130" max="16130" width="22.28515625" style="1" customWidth="1"/>
    <col min="16131" max="16131" width="20.42578125" style="1" customWidth="1"/>
    <col min="16132" max="16132" width="9.42578125" style="1" customWidth="1"/>
    <col min="16133" max="16133" width="16" style="1" customWidth="1"/>
    <col min="16134" max="16136" width="9.42578125" style="1" customWidth="1"/>
    <col min="16137" max="16384" width="9.140625" style="1"/>
  </cols>
  <sheetData>
    <row r="1" spans="1:10" ht="15.6" x14ac:dyDescent="0.3">
      <c r="C1" s="3"/>
      <c r="D1" s="3"/>
    </row>
    <row r="2" spans="1:10" ht="63" customHeight="1" x14ac:dyDescent="0.25">
      <c r="B2" s="178" t="s">
        <v>164</v>
      </c>
      <c r="C2" s="178"/>
      <c r="D2" s="178"/>
    </row>
    <row r="4" spans="1:10" ht="34.5" customHeight="1" x14ac:dyDescent="0.25">
      <c r="A4" s="5" t="s">
        <v>0</v>
      </c>
      <c r="B4" s="6" t="s">
        <v>1</v>
      </c>
      <c r="C4" s="62" t="s">
        <v>29</v>
      </c>
      <c r="D4" s="6" t="s">
        <v>3</v>
      </c>
      <c r="E4" s="7"/>
      <c r="F4" s="7"/>
      <c r="G4" s="7"/>
      <c r="H4" s="7"/>
      <c r="I4" s="8"/>
      <c r="J4" s="8"/>
    </row>
    <row r="5" spans="1:10" ht="41.25" customHeight="1" x14ac:dyDescent="0.25">
      <c r="A5" s="5">
        <v>1</v>
      </c>
      <c r="B5" s="97" t="s">
        <v>165</v>
      </c>
      <c r="C5" s="68">
        <f>64239.35+39984.08</f>
        <v>104223.43</v>
      </c>
      <c r="D5" s="6" t="s">
        <v>166</v>
      </c>
      <c r="E5" s="9"/>
      <c r="F5" s="9"/>
      <c r="G5" s="9"/>
      <c r="H5" s="8"/>
      <c r="I5" s="8"/>
      <c r="J5" s="8"/>
    </row>
    <row r="6" spans="1:10" s="17" customFormat="1" ht="41.25" customHeight="1" x14ac:dyDescent="0.25">
      <c r="A6" s="65"/>
      <c r="B6" s="66" t="s">
        <v>31</v>
      </c>
      <c r="C6" s="148">
        <f>SUM(C5:C5)</f>
        <v>104223.43</v>
      </c>
      <c r="D6" s="67"/>
      <c r="E6" s="16"/>
      <c r="F6" s="16"/>
      <c r="G6" s="16"/>
    </row>
    <row r="7" spans="1:10" ht="12.75" customHeight="1" x14ac:dyDescent="0.3">
      <c r="B7" s="64"/>
      <c r="C7" s="13"/>
      <c r="D7" s="13"/>
      <c r="E7" s="10"/>
      <c r="F7" s="10"/>
      <c r="G7" s="10"/>
    </row>
    <row r="8" spans="1:10" ht="15.6" x14ac:dyDescent="0.3">
      <c r="B8" s="64"/>
      <c r="C8" s="13"/>
      <c r="D8" s="13"/>
      <c r="E8" s="10"/>
      <c r="F8" s="10"/>
      <c r="G8" s="10"/>
    </row>
    <row r="9" spans="1:10" ht="15.6" x14ac:dyDescent="0.3">
      <c r="B9" s="64"/>
      <c r="C9" s="13"/>
      <c r="D9" s="13"/>
      <c r="E9" s="10"/>
      <c r="F9" s="10"/>
      <c r="G9" s="10"/>
    </row>
    <row r="10" spans="1:10" ht="25.5" customHeight="1" x14ac:dyDescent="0.3">
      <c r="B10" s="64"/>
      <c r="C10" s="13"/>
      <c r="D10" s="13"/>
      <c r="E10" s="10"/>
      <c r="F10" s="10"/>
      <c r="G10" s="10"/>
    </row>
    <row r="11" spans="1:10" ht="15.6" x14ac:dyDescent="0.3">
      <c r="C11" s="13"/>
      <c r="D11" s="13"/>
      <c r="E11" s="10"/>
      <c r="F11" s="10"/>
      <c r="G11" s="10"/>
    </row>
    <row r="12" spans="1:10" s="17" customFormat="1" x14ac:dyDescent="0.25">
      <c r="B12" s="40" t="s">
        <v>78</v>
      </c>
      <c r="C12" s="40"/>
      <c r="D12" s="55" t="s">
        <v>86</v>
      </c>
      <c r="E12" s="16"/>
      <c r="F12" s="16"/>
      <c r="G12" s="16"/>
    </row>
    <row r="13" spans="1:10" s="17" customFormat="1" ht="15.6" x14ac:dyDescent="0.3">
      <c r="B13" s="40"/>
      <c r="C13" s="40"/>
      <c r="D13" s="55"/>
      <c r="E13" s="16"/>
      <c r="F13" s="16"/>
      <c r="G13" s="16"/>
    </row>
    <row r="14" spans="1:10" s="17" customFormat="1" ht="15.6" x14ac:dyDescent="0.3">
      <c r="B14" s="40"/>
      <c r="C14" s="40"/>
      <c r="D14" s="55"/>
      <c r="E14" s="16"/>
      <c r="F14" s="16"/>
      <c r="G14" s="16"/>
    </row>
    <row r="15" spans="1:10" s="17" customFormat="1" x14ac:dyDescent="0.25">
      <c r="B15" s="40" t="s">
        <v>12</v>
      </c>
      <c r="C15" s="40"/>
      <c r="D15" s="55" t="s">
        <v>13</v>
      </c>
      <c r="E15" s="16"/>
      <c r="F15" s="16"/>
      <c r="G15" s="16"/>
    </row>
    <row r="16" spans="1:10" x14ac:dyDescent="0.25">
      <c r="B16" s="51"/>
      <c r="C16" s="51"/>
      <c r="D16" s="51"/>
      <c r="E16" s="10"/>
      <c r="F16" s="10"/>
      <c r="G16" s="10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C10" sqref="C10"/>
    </sheetView>
  </sheetViews>
  <sheetFormatPr defaultColWidth="9.140625" defaultRowHeight="15.75" x14ac:dyDescent="0.25"/>
  <cols>
    <col min="1" max="1" width="9.140625" style="1"/>
    <col min="2" max="2" width="37.5703125" style="2" customWidth="1"/>
    <col min="3" max="3" width="13.42578125" style="4" customWidth="1"/>
    <col min="4" max="4" width="21.7109375" style="2" customWidth="1"/>
    <col min="5" max="5" width="18.5703125" style="1" customWidth="1"/>
    <col min="6" max="7" width="9.42578125" style="1" hidden="1" customWidth="1"/>
    <col min="8" max="9" width="0" style="1" hidden="1" customWidth="1"/>
    <col min="10" max="251" width="9.140625" style="1"/>
    <col min="252" max="252" width="39.85546875" style="1" customWidth="1"/>
    <col min="253" max="253" width="0" style="1" hidden="1" customWidth="1"/>
    <col min="254" max="254" width="88.7109375" style="1" customWidth="1"/>
    <col min="255" max="255" width="16.28515625" style="1" customWidth="1"/>
    <col min="256" max="256" width="0" style="1" hidden="1" customWidth="1"/>
    <col min="257" max="257" width="22.28515625" style="1" customWidth="1"/>
    <col min="258" max="258" width="20.42578125" style="1" customWidth="1"/>
    <col min="259" max="259" width="9.42578125" style="1" customWidth="1"/>
    <col min="260" max="260" width="16" style="1" customWidth="1"/>
    <col min="261" max="263" width="9.42578125" style="1" customWidth="1"/>
    <col min="264" max="507" width="9.140625" style="1"/>
    <col min="508" max="508" width="39.85546875" style="1" customWidth="1"/>
    <col min="509" max="509" width="0" style="1" hidden="1" customWidth="1"/>
    <col min="510" max="510" width="88.7109375" style="1" customWidth="1"/>
    <col min="511" max="511" width="16.28515625" style="1" customWidth="1"/>
    <col min="512" max="512" width="0" style="1" hidden="1" customWidth="1"/>
    <col min="513" max="513" width="22.28515625" style="1" customWidth="1"/>
    <col min="514" max="514" width="20.42578125" style="1" customWidth="1"/>
    <col min="515" max="515" width="9.42578125" style="1" customWidth="1"/>
    <col min="516" max="516" width="16" style="1" customWidth="1"/>
    <col min="517" max="519" width="9.42578125" style="1" customWidth="1"/>
    <col min="520" max="763" width="9.140625" style="1"/>
    <col min="764" max="764" width="39.85546875" style="1" customWidth="1"/>
    <col min="765" max="765" width="0" style="1" hidden="1" customWidth="1"/>
    <col min="766" max="766" width="88.7109375" style="1" customWidth="1"/>
    <col min="767" max="767" width="16.28515625" style="1" customWidth="1"/>
    <col min="768" max="768" width="0" style="1" hidden="1" customWidth="1"/>
    <col min="769" max="769" width="22.28515625" style="1" customWidth="1"/>
    <col min="770" max="770" width="20.42578125" style="1" customWidth="1"/>
    <col min="771" max="771" width="9.42578125" style="1" customWidth="1"/>
    <col min="772" max="772" width="16" style="1" customWidth="1"/>
    <col min="773" max="775" width="9.42578125" style="1" customWidth="1"/>
    <col min="776" max="1019" width="9.140625" style="1"/>
    <col min="1020" max="1020" width="39.85546875" style="1" customWidth="1"/>
    <col min="1021" max="1021" width="0" style="1" hidden="1" customWidth="1"/>
    <col min="1022" max="1022" width="88.7109375" style="1" customWidth="1"/>
    <col min="1023" max="1023" width="16.28515625" style="1" customWidth="1"/>
    <col min="1024" max="1024" width="0" style="1" hidden="1" customWidth="1"/>
    <col min="1025" max="1025" width="22.28515625" style="1" customWidth="1"/>
    <col min="1026" max="1026" width="20.42578125" style="1" customWidth="1"/>
    <col min="1027" max="1027" width="9.42578125" style="1" customWidth="1"/>
    <col min="1028" max="1028" width="16" style="1" customWidth="1"/>
    <col min="1029" max="1031" width="9.42578125" style="1" customWidth="1"/>
    <col min="1032" max="1275" width="9.140625" style="1"/>
    <col min="1276" max="1276" width="39.85546875" style="1" customWidth="1"/>
    <col min="1277" max="1277" width="0" style="1" hidden="1" customWidth="1"/>
    <col min="1278" max="1278" width="88.7109375" style="1" customWidth="1"/>
    <col min="1279" max="1279" width="16.28515625" style="1" customWidth="1"/>
    <col min="1280" max="1280" width="0" style="1" hidden="1" customWidth="1"/>
    <col min="1281" max="1281" width="22.28515625" style="1" customWidth="1"/>
    <col min="1282" max="1282" width="20.42578125" style="1" customWidth="1"/>
    <col min="1283" max="1283" width="9.42578125" style="1" customWidth="1"/>
    <col min="1284" max="1284" width="16" style="1" customWidth="1"/>
    <col min="1285" max="1287" width="9.42578125" style="1" customWidth="1"/>
    <col min="1288" max="1531" width="9.140625" style="1"/>
    <col min="1532" max="1532" width="39.85546875" style="1" customWidth="1"/>
    <col min="1533" max="1533" width="0" style="1" hidden="1" customWidth="1"/>
    <col min="1534" max="1534" width="88.7109375" style="1" customWidth="1"/>
    <col min="1535" max="1535" width="16.28515625" style="1" customWidth="1"/>
    <col min="1536" max="1536" width="0" style="1" hidden="1" customWidth="1"/>
    <col min="1537" max="1537" width="22.28515625" style="1" customWidth="1"/>
    <col min="1538" max="1538" width="20.42578125" style="1" customWidth="1"/>
    <col min="1539" max="1539" width="9.42578125" style="1" customWidth="1"/>
    <col min="1540" max="1540" width="16" style="1" customWidth="1"/>
    <col min="1541" max="1543" width="9.42578125" style="1" customWidth="1"/>
    <col min="1544" max="1787" width="9.140625" style="1"/>
    <col min="1788" max="1788" width="39.85546875" style="1" customWidth="1"/>
    <col min="1789" max="1789" width="0" style="1" hidden="1" customWidth="1"/>
    <col min="1790" max="1790" width="88.7109375" style="1" customWidth="1"/>
    <col min="1791" max="1791" width="16.28515625" style="1" customWidth="1"/>
    <col min="1792" max="1792" width="0" style="1" hidden="1" customWidth="1"/>
    <col min="1793" max="1793" width="22.28515625" style="1" customWidth="1"/>
    <col min="1794" max="1794" width="20.42578125" style="1" customWidth="1"/>
    <col min="1795" max="1795" width="9.42578125" style="1" customWidth="1"/>
    <col min="1796" max="1796" width="16" style="1" customWidth="1"/>
    <col min="1797" max="1799" width="9.42578125" style="1" customWidth="1"/>
    <col min="1800" max="2043" width="9.140625" style="1"/>
    <col min="2044" max="2044" width="39.85546875" style="1" customWidth="1"/>
    <col min="2045" max="2045" width="0" style="1" hidden="1" customWidth="1"/>
    <col min="2046" max="2046" width="88.7109375" style="1" customWidth="1"/>
    <col min="2047" max="2047" width="16.28515625" style="1" customWidth="1"/>
    <col min="2048" max="2048" width="0" style="1" hidden="1" customWidth="1"/>
    <col min="2049" max="2049" width="22.28515625" style="1" customWidth="1"/>
    <col min="2050" max="2050" width="20.42578125" style="1" customWidth="1"/>
    <col min="2051" max="2051" width="9.42578125" style="1" customWidth="1"/>
    <col min="2052" max="2052" width="16" style="1" customWidth="1"/>
    <col min="2053" max="2055" width="9.42578125" style="1" customWidth="1"/>
    <col min="2056" max="2299" width="9.140625" style="1"/>
    <col min="2300" max="2300" width="39.85546875" style="1" customWidth="1"/>
    <col min="2301" max="2301" width="0" style="1" hidden="1" customWidth="1"/>
    <col min="2302" max="2302" width="88.7109375" style="1" customWidth="1"/>
    <col min="2303" max="2303" width="16.28515625" style="1" customWidth="1"/>
    <col min="2304" max="2304" width="0" style="1" hidden="1" customWidth="1"/>
    <col min="2305" max="2305" width="22.28515625" style="1" customWidth="1"/>
    <col min="2306" max="2306" width="20.42578125" style="1" customWidth="1"/>
    <col min="2307" max="2307" width="9.42578125" style="1" customWidth="1"/>
    <col min="2308" max="2308" width="16" style="1" customWidth="1"/>
    <col min="2309" max="2311" width="9.42578125" style="1" customWidth="1"/>
    <col min="2312" max="2555" width="9.140625" style="1"/>
    <col min="2556" max="2556" width="39.85546875" style="1" customWidth="1"/>
    <col min="2557" max="2557" width="0" style="1" hidden="1" customWidth="1"/>
    <col min="2558" max="2558" width="88.7109375" style="1" customWidth="1"/>
    <col min="2559" max="2559" width="16.28515625" style="1" customWidth="1"/>
    <col min="2560" max="2560" width="0" style="1" hidden="1" customWidth="1"/>
    <col min="2561" max="2561" width="22.28515625" style="1" customWidth="1"/>
    <col min="2562" max="2562" width="20.42578125" style="1" customWidth="1"/>
    <col min="2563" max="2563" width="9.42578125" style="1" customWidth="1"/>
    <col min="2564" max="2564" width="16" style="1" customWidth="1"/>
    <col min="2565" max="2567" width="9.42578125" style="1" customWidth="1"/>
    <col min="2568" max="2811" width="9.140625" style="1"/>
    <col min="2812" max="2812" width="39.85546875" style="1" customWidth="1"/>
    <col min="2813" max="2813" width="0" style="1" hidden="1" customWidth="1"/>
    <col min="2814" max="2814" width="88.7109375" style="1" customWidth="1"/>
    <col min="2815" max="2815" width="16.28515625" style="1" customWidth="1"/>
    <col min="2816" max="2816" width="0" style="1" hidden="1" customWidth="1"/>
    <col min="2817" max="2817" width="22.28515625" style="1" customWidth="1"/>
    <col min="2818" max="2818" width="20.42578125" style="1" customWidth="1"/>
    <col min="2819" max="2819" width="9.42578125" style="1" customWidth="1"/>
    <col min="2820" max="2820" width="16" style="1" customWidth="1"/>
    <col min="2821" max="2823" width="9.42578125" style="1" customWidth="1"/>
    <col min="2824" max="3067" width="9.140625" style="1"/>
    <col min="3068" max="3068" width="39.85546875" style="1" customWidth="1"/>
    <col min="3069" max="3069" width="0" style="1" hidden="1" customWidth="1"/>
    <col min="3070" max="3070" width="88.7109375" style="1" customWidth="1"/>
    <col min="3071" max="3071" width="16.28515625" style="1" customWidth="1"/>
    <col min="3072" max="3072" width="0" style="1" hidden="1" customWidth="1"/>
    <col min="3073" max="3073" width="22.28515625" style="1" customWidth="1"/>
    <col min="3074" max="3074" width="20.42578125" style="1" customWidth="1"/>
    <col min="3075" max="3075" width="9.42578125" style="1" customWidth="1"/>
    <col min="3076" max="3076" width="16" style="1" customWidth="1"/>
    <col min="3077" max="3079" width="9.42578125" style="1" customWidth="1"/>
    <col min="3080" max="3323" width="9.140625" style="1"/>
    <col min="3324" max="3324" width="39.85546875" style="1" customWidth="1"/>
    <col min="3325" max="3325" width="0" style="1" hidden="1" customWidth="1"/>
    <col min="3326" max="3326" width="88.7109375" style="1" customWidth="1"/>
    <col min="3327" max="3327" width="16.28515625" style="1" customWidth="1"/>
    <col min="3328" max="3328" width="0" style="1" hidden="1" customWidth="1"/>
    <col min="3329" max="3329" width="22.28515625" style="1" customWidth="1"/>
    <col min="3330" max="3330" width="20.42578125" style="1" customWidth="1"/>
    <col min="3331" max="3331" width="9.42578125" style="1" customWidth="1"/>
    <col min="3332" max="3332" width="16" style="1" customWidth="1"/>
    <col min="3333" max="3335" width="9.42578125" style="1" customWidth="1"/>
    <col min="3336" max="3579" width="9.140625" style="1"/>
    <col min="3580" max="3580" width="39.85546875" style="1" customWidth="1"/>
    <col min="3581" max="3581" width="0" style="1" hidden="1" customWidth="1"/>
    <col min="3582" max="3582" width="88.7109375" style="1" customWidth="1"/>
    <col min="3583" max="3583" width="16.28515625" style="1" customWidth="1"/>
    <col min="3584" max="3584" width="0" style="1" hidden="1" customWidth="1"/>
    <col min="3585" max="3585" width="22.28515625" style="1" customWidth="1"/>
    <col min="3586" max="3586" width="20.42578125" style="1" customWidth="1"/>
    <col min="3587" max="3587" width="9.42578125" style="1" customWidth="1"/>
    <col min="3588" max="3588" width="16" style="1" customWidth="1"/>
    <col min="3589" max="3591" width="9.42578125" style="1" customWidth="1"/>
    <col min="3592" max="3835" width="9.140625" style="1"/>
    <col min="3836" max="3836" width="39.85546875" style="1" customWidth="1"/>
    <col min="3837" max="3837" width="0" style="1" hidden="1" customWidth="1"/>
    <col min="3838" max="3838" width="88.7109375" style="1" customWidth="1"/>
    <col min="3839" max="3839" width="16.28515625" style="1" customWidth="1"/>
    <col min="3840" max="3840" width="0" style="1" hidden="1" customWidth="1"/>
    <col min="3841" max="3841" width="22.28515625" style="1" customWidth="1"/>
    <col min="3842" max="3842" width="20.42578125" style="1" customWidth="1"/>
    <col min="3843" max="3843" width="9.42578125" style="1" customWidth="1"/>
    <col min="3844" max="3844" width="16" style="1" customWidth="1"/>
    <col min="3845" max="3847" width="9.42578125" style="1" customWidth="1"/>
    <col min="3848" max="4091" width="9.140625" style="1"/>
    <col min="4092" max="4092" width="39.85546875" style="1" customWidth="1"/>
    <col min="4093" max="4093" width="0" style="1" hidden="1" customWidth="1"/>
    <col min="4094" max="4094" width="88.7109375" style="1" customWidth="1"/>
    <col min="4095" max="4095" width="16.28515625" style="1" customWidth="1"/>
    <col min="4096" max="4096" width="0" style="1" hidden="1" customWidth="1"/>
    <col min="4097" max="4097" width="22.28515625" style="1" customWidth="1"/>
    <col min="4098" max="4098" width="20.42578125" style="1" customWidth="1"/>
    <col min="4099" max="4099" width="9.42578125" style="1" customWidth="1"/>
    <col min="4100" max="4100" width="16" style="1" customWidth="1"/>
    <col min="4101" max="4103" width="9.42578125" style="1" customWidth="1"/>
    <col min="4104" max="4347" width="9.140625" style="1"/>
    <col min="4348" max="4348" width="39.85546875" style="1" customWidth="1"/>
    <col min="4349" max="4349" width="0" style="1" hidden="1" customWidth="1"/>
    <col min="4350" max="4350" width="88.7109375" style="1" customWidth="1"/>
    <col min="4351" max="4351" width="16.28515625" style="1" customWidth="1"/>
    <col min="4352" max="4352" width="0" style="1" hidden="1" customWidth="1"/>
    <col min="4353" max="4353" width="22.28515625" style="1" customWidth="1"/>
    <col min="4354" max="4354" width="20.42578125" style="1" customWidth="1"/>
    <col min="4355" max="4355" width="9.42578125" style="1" customWidth="1"/>
    <col min="4356" max="4356" width="16" style="1" customWidth="1"/>
    <col min="4357" max="4359" width="9.42578125" style="1" customWidth="1"/>
    <col min="4360" max="4603" width="9.140625" style="1"/>
    <col min="4604" max="4604" width="39.85546875" style="1" customWidth="1"/>
    <col min="4605" max="4605" width="0" style="1" hidden="1" customWidth="1"/>
    <col min="4606" max="4606" width="88.7109375" style="1" customWidth="1"/>
    <col min="4607" max="4607" width="16.28515625" style="1" customWidth="1"/>
    <col min="4608" max="4608" width="0" style="1" hidden="1" customWidth="1"/>
    <col min="4609" max="4609" width="22.28515625" style="1" customWidth="1"/>
    <col min="4610" max="4610" width="20.42578125" style="1" customWidth="1"/>
    <col min="4611" max="4611" width="9.42578125" style="1" customWidth="1"/>
    <col min="4612" max="4612" width="16" style="1" customWidth="1"/>
    <col min="4613" max="4615" width="9.42578125" style="1" customWidth="1"/>
    <col min="4616" max="4859" width="9.140625" style="1"/>
    <col min="4860" max="4860" width="39.85546875" style="1" customWidth="1"/>
    <col min="4861" max="4861" width="0" style="1" hidden="1" customWidth="1"/>
    <col min="4862" max="4862" width="88.7109375" style="1" customWidth="1"/>
    <col min="4863" max="4863" width="16.28515625" style="1" customWidth="1"/>
    <col min="4864" max="4864" width="0" style="1" hidden="1" customWidth="1"/>
    <col min="4865" max="4865" width="22.28515625" style="1" customWidth="1"/>
    <col min="4866" max="4866" width="20.42578125" style="1" customWidth="1"/>
    <col min="4867" max="4867" width="9.42578125" style="1" customWidth="1"/>
    <col min="4868" max="4868" width="16" style="1" customWidth="1"/>
    <col min="4869" max="4871" width="9.42578125" style="1" customWidth="1"/>
    <col min="4872" max="5115" width="9.140625" style="1"/>
    <col min="5116" max="5116" width="39.85546875" style="1" customWidth="1"/>
    <col min="5117" max="5117" width="0" style="1" hidden="1" customWidth="1"/>
    <col min="5118" max="5118" width="88.7109375" style="1" customWidth="1"/>
    <col min="5119" max="5119" width="16.28515625" style="1" customWidth="1"/>
    <col min="5120" max="5120" width="0" style="1" hidden="1" customWidth="1"/>
    <col min="5121" max="5121" width="22.28515625" style="1" customWidth="1"/>
    <col min="5122" max="5122" width="20.42578125" style="1" customWidth="1"/>
    <col min="5123" max="5123" width="9.42578125" style="1" customWidth="1"/>
    <col min="5124" max="5124" width="16" style="1" customWidth="1"/>
    <col min="5125" max="5127" width="9.42578125" style="1" customWidth="1"/>
    <col min="5128" max="5371" width="9.140625" style="1"/>
    <col min="5372" max="5372" width="39.85546875" style="1" customWidth="1"/>
    <col min="5373" max="5373" width="0" style="1" hidden="1" customWidth="1"/>
    <col min="5374" max="5374" width="88.7109375" style="1" customWidth="1"/>
    <col min="5375" max="5375" width="16.28515625" style="1" customWidth="1"/>
    <col min="5376" max="5376" width="0" style="1" hidden="1" customWidth="1"/>
    <col min="5377" max="5377" width="22.28515625" style="1" customWidth="1"/>
    <col min="5378" max="5378" width="20.42578125" style="1" customWidth="1"/>
    <col min="5379" max="5379" width="9.42578125" style="1" customWidth="1"/>
    <col min="5380" max="5380" width="16" style="1" customWidth="1"/>
    <col min="5381" max="5383" width="9.42578125" style="1" customWidth="1"/>
    <col min="5384" max="5627" width="9.140625" style="1"/>
    <col min="5628" max="5628" width="39.85546875" style="1" customWidth="1"/>
    <col min="5629" max="5629" width="0" style="1" hidden="1" customWidth="1"/>
    <col min="5630" max="5630" width="88.7109375" style="1" customWidth="1"/>
    <col min="5631" max="5631" width="16.28515625" style="1" customWidth="1"/>
    <col min="5632" max="5632" width="0" style="1" hidden="1" customWidth="1"/>
    <col min="5633" max="5633" width="22.28515625" style="1" customWidth="1"/>
    <col min="5634" max="5634" width="20.42578125" style="1" customWidth="1"/>
    <col min="5635" max="5635" width="9.42578125" style="1" customWidth="1"/>
    <col min="5636" max="5636" width="16" style="1" customWidth="1"/>
    <col min="5637" max="5639" width="9.42578125" style="1" customWidth="1"/>
    <col min="5640" max="5883" width="9.140625" style="1"/>
    <col min="5884" max="5884" width="39.85546875" style="1" customWidth="1"/>
    <col min="5885" max="5885" width="0" style="1" hidden="1" customWidth="1"/>
    <col min="5886" max="5886" width="88.7109375" style="1" customWidth="1"/>
    <col min="5887" max="5887" width="16.28515625" style="1" customWidth="1"/>
    <col min="5888" max="5888" width="0" style="1" hidden="1" customWidth="1"/>
    <col min="5889" max="5889" width="22.28515625" style="1" customWidth="1"/>
    <col min="5890" max="5890" width="20.42578125" style="1" customWidth="1"/>
    <col min="5891" max="5891" width="9.42578125" style="1" customWidth="1"/>
    <col min="5892" max="5892" width="16" style="1" customWidth="1"/>
    <col min="5893" max="5895" width="9.42578125" style="1" customWidth="1"/>
    <col min="5896" max="6139" width="9.140625" style="1"/>
    <col min="6140" max="6140" width="39.85546875" style="1" customWidth="1"/>
    <col min="6141" max="6141" width="0" style="1" hidden="1" customWidth="1"/>
    <col min="6142" max="6142" width="88.7109375" style="1" customWidth="1"/>
    <col min="6143" max="6143" width="16.28515625" style="1" customWidth="1"/>
    <col min="6144" max="6144" width="0" style="1" hidden="1" customWidth="1"/>
    <col min="6145" max="6145" width="22.28515625" style="1" customWidth="1"/>
    <col min="6146" max="6146" width="20.42578125" style="1" customWidth="1"/>
    <col min="6147" max="6147" width="9.42578125" style="1" customWidth="1"/>
    <col min="6148" max="6148" width="16" style="1" customWidth="1"/>
    <col min="6149" max="6151" width="9.42578125" style="1" customWidth="1"/>
    <col min="6152" max="6395" width="9.140625" style="1"/>
    <col min="6396" max="6396" width="39.85546875" style="1" customWidth="1"/>
    <col min="6397" max="6397" width="0" style="1" hidden="1" customWidth="1"/>
    <col min="6398" max="6398" width="88.7109375" style="1" customWidth="1"/>
    <col min="6399" max="6399" width="16.28515625" style="1" customWidth="1"/>
    <col min="6400" max="6400" width="0" style="1" hidden="1" customWidth="1"/>
    <col min="6401" max="6401" width="22.28515625" style="1" customWidth="1"/>
    <col min="6402" max="6402" width="20.42578125" style="1" customWidth="1"/>
    <col min="6403" max="6403" width="9.42578125" style="1" customWidth="1"/>
    <col min="6404" max="6404" width="16" style="1" customWidth="1"/>
    <col min="6405" max="6407" width="9.42578125" style="1" customWidth="1"/>
    <col min="6408" max="6651" width="9.140625" style="1"/>
    <col min="6652" max="6652" width="39.85546875" style="1" customWidth="1"/>
    <col min="6653" max="6653" width="0" style="1" hidden="1" customWidth="1"/>
    <col min="6654" max="6654" width="88.7109375" style="1" customWidth="1"/>
    <col min="6655" max="6655" width="16.28515625" style="1" customWidth="1"/>
    <col min="6656" max="6656" width="0" style="1" hidden="1" customWidth="1"/>
    <col min="6657" max="6657" width="22.28515625" style="1" customWidth="1"/>
    <col min="6658" max="6658" width="20.42578125" style="1" customWidth="1"/>
    <col min="6659" max="6659" width="9.42578125" style="1" customWidth="1"/>
    <col min="6660" max="6660" width="16" style="1" customWidth="1"/>
    <col min="6661" max="6663" width="9.42578125" style="1" customWidth="1"/>
    <col min="6664" max="6907" width="9.140625" style="1"/>
    <col min="6908" max="6908" width="39.85546875" style="1" customWidth="1"/>
    <col min="6909" max="6909" width="0" style="1" hidden="1" customWidth="1"/>
    <col min="6910" max="6910" width="88.7109375" style="1" customWidth="1"/>
    <col min="6911" max="6911" width="16.28515625" style="1" customWidth="1"/>
    <col min="6912" max="6912" width="0" style="1" hidden="1" customWidth="1"/>
    <col min="6913" max="6913" width="22.28515625" style="1" customWidth="1"/>
    <col min="6914" max="6914" width="20.42578125" style="1" customWidth="1"/>
    <col min="6915" max="6915" width="9.42578125" style="1" customWidth="1"/>
    <col min="6916" max="6916" width="16" style="1" customWidth="1"/>
    <col min="6917" max="6919" width="9.42578125" style="1" customWidth="1"/>
    <col min="6920" max="7163" width="9.140625" style="1"/>
    <col min="7164" max="7164" width="39.85546875" style="1" customWidth="1"/>
    <col min="7165" max="7165" width="0" style="1" hidden="1" customWidth="1"/>
    <col min="7166" max="7166" width="88.7109375" style="1" customWidth="1"/>
    <col min="7167" max="7167" width="16.28515625" style="1" customWidth="1"/>
    <col min="7168" max="7168" width="0" style="1" hidden="1" customWidth="1"/>
    <col min="7169" max="7169" width="22.28515625" style="1" customWidth="1"/>
    <col min="7170" max="7170" width="20.42578125" style="1" customWidth="1"/>
    <col min="7171" max="7171" width="9.42578125" style="1" customWidth="1"/>
    <col min="7172" max="7172" width="16" style="1" customWidth="1"/>
    <col min="7173" max="7175" width="9.42578125" style="1" customWidth="1"/>
    <col min="7176" max="7419" width="9.140625" style="1"/>
    <col min="7420" max="7420" width="39.85546875" style="1" customWidth="1"/>
    <col min="7421" max="7421" width="0" style="1" hidden="1" customWidth="1"/>
    <col min="7422" max="7422" width="88.7109375" style="1" customWidth="1"/>
    <col min="7423" max="7423" width="16.28515625" style="1" customWidth="1"/>
    <col min="7424" max="7424" width="0" style="1" hidden="1" customWidth="1"/>
    <col min="7425" max="7425" width="22.28515625" style="1" customWidth="1"/>
    <col min="7426" max="7426" width="20.42578125" style="1" customWidth="1"/>
    <col min="7427" max="7427" width="9.42578125" style="1" customWidth="1"/>
    <col min="7428" max="7428" width="16" style="1" customWidth="1"/>
    <col min="7429" max="7431" width="9.42578125" style="1" customWidth="1"/>
    <col min="7432" max="7675" width="9.140625" style="1"/>
    <col min="7676" max="7676" width="39.85546875" style="1" customWidth="1"/>
    <col min="7677" max="7677" width="0" style="1" hidden="1" customWidth="1"/>
    <col min="7678" max="7678" width="88.7109375" style="1" customWidth="1"/>
    <col min="7679" max="7679" width="16.28515625" style="1" customWidth="1"/>
    <col min="7680" max="7680" width="0" style="1" hidden="1" customWidth="1"/>
    <col min="7681" max="7681" width="22.28515625" style="1" customWidth="1"/>
    <col min="7682" max="7682" width="20.42578125" style="1" customWidth="1"/>
    <col min="7683" max="7683" width="9.42578125" style="1" customWidth="1"/>
    <col min="7684" max="7684" width="16" style="1" customWidth="1"/>
    <col min="7685" max="7687" width="9.42578125" style="1" customWidth="1"/>
    <col min="7688" max="7931" width="9.140625" style="1"/>
    <col min="7932" max="7932" width="39.85546875" style="1" customWidth="1"/>
    <col min="7933" max="7933" width="0" style="1" hidden="1" customWidth="1"/>
    <col min="7934" max="7934" width="88.7109375" style="1" customWidth="1"/>
    <col min="7935" max="7935" width="16.28515625" style="1" customWidth="1"/>
    <col min="7936" max="7936" width="0" style="1" hidden="1" customWidth="1"/>
    <col min="7937" max="7937" width="22.28515625" style="1" customWidth="1"/>
    <col min="7938" max="7938" width="20.42578125" style="1" customWidth="1"/>
    <col min="7939" max="7939" width="9.42578125" style="1" customWidth="1"/>
    <col min="7940" max="7940" width="16" style="1" customWidth="1"/>
    <col min="7941" max="7943" width="9.42578125" style="1" customWidth="1"/>
    <col min="7944" max="8187" width="9.140625" style="1"/>
    <col min="8188" max="8188" width="39.85546875" style="1" customWidth="1"/>
    <col min="8189" max="8189" width="0" style="1" hidden="1" customWidth="1"/>
    <col min="8190" max="8190" width="88.7109375" style="1" customWidth="1"/>
    <col min="8191" max="8191" width="16.28515625" style="1" customWidth="1"/>
    <col min="8192" max="8192" width="0" style="1" hidden="1" customWidth="1"/>
    <col min="8193" max="8193" width="22.28515625" style="1" customWidth="1"/>
    <col min="8194" max="8194" width="20.42578125" style="1" customWidth="1"/>
    <col min="8195" max="8195" width="9.42578125" style="1" customWidth="1"/>
    <col min="8196" max="8196" width="16" style="1" customWidth="1"/>
    <col min="8197" max="8199" width="9.42578125" style="1" customWidth="1"/>
    <col min="8200" max="8443" width="9.140625" style="1"/>
    <col min="8444" max="8444" width="39.85546875" style="1" customWidth="1"/>
    <col min="8445" max="8445" width="0" style="1" hidden="1" customWidth="1"/>
    <col min="8446" max="8446" width="88.7109375" style="1" customWidth="1"/>
    <col min="8447" max="8447" width="16.28515625" style="1" customWidth="1"/>
    <col min="8448" max="8448" width="0" style="1" hidden="1" customWidth="1"/>
    <col min="8449" max="8449" width="22.28515625" style="1" customWidth="1"/>
    <col min="8450" max="8450" width="20.42578125" style="1" customWidth="1"/>
    <col min="8451" max="8451" width="9.42578125" style="1" customWidth="1"/>
    <col min="8452" max="8452" width="16" style="1" customWidth="1"/>
    <col min="8453" max="8455" width="9.42578125" style="1" customWidth="1"/>
    <col min="8456" max="8699" width="9.140625" style="1"/>
    <col min="8700" max="8700" width="39.85546875" style="1" customWidth="1"/>
    <col min="8701" max="8701" width="0" style="1" hidden="1" customWidth="1"/>
    <col min="8702" max="8702" width="88.7109375" style="1" customWidth="1"/>
    <col min="8703" max="8703" width="16.28515625" style="1" customWidth="1"/>
    <col min="8704" max="8704" width="0" style="1" hidden="1" customWidth="1"/>
    <col min="8705" max="8705" width="22.28515625" style="1" customWidth="1"/>
    <col min="8706" max="8706" width="20.42578125" style="1" customWidth="1"/>
    <col min="8707" max="8707" width="9.42578125" style="1" customWidth="1"/>
    <col min="8708" max="8708" width="16" style="1" customWidth="1"/>
    <col min="8709" max="8711" width="9.42578125" style="1" customWidth="1"/>
    <col min="8712" max="8955" width="9.140625" style="1"/>
    <col min="8956" max="8956" width="39.85546875" style="1" customWidth="1"/>
    <col min="8957" max="8957" width="0" style="1" hidden="1" customWidth="1"/>
    <col min="8958" max="8958" width="88.7109375" style="1" customWidth="1"/>
    <col min="8959" max="8959" width="16.28515625" style="1" customWidth="1"/>
    <col min="8960" max="8960" width="0" style="1" hidden="1" customWidth="1"/>
    <col min="8961" max="8961" width="22.28515625" style="1" customWidth="1"/>
    <col min="8962" max="8962" width="20.42578125" style="1" customWidth="1"/>
    <col min="8963" max="8963" width="9.42578125" style="1" customWidth="1"/>
    <col min="8964" max="8964" width="16" style="1" customWidth="1"/>
    <col min="8965" max="8967" width="9.42578125" style="1" customWidth="1"/>
    <col min="8968" max="9211" width="9.140625" style="1"/>
    <col min="9212" max="9212" width="39.85546875" style="1" customWidth="1"/>
    <col min="9213" max="9213" width="0" style="1" hidden="1" customWidth="1"/>
    <col min="9214" max="9214" width="88.7109375" style="1" customWidth="1"/>
    <col min="9215" max="9215" width="16.28515625" style="1" customWidth="1"/>
    <col min="9216" max="9216" width="0" style="1" hidden="1" customWidth="1"/>
    <col min="9217" max="9217" width="22.28515625" style="1" customWidth="1"/>
    <col min="9218" max="9218" width="20.42578125" style="1" customWidth="1"/>
    <col min="9219" max="9219" width="9.42578125" style="1" customWidth="1"/>
    <col min="9220" max="9220" width="16" style="1" customWidth="1"/>
    <col min="9221" max="9223" width="9.42578125" style="1" customWidth="1"/>
    <col min="9224" max="9467" width="9.140625" style="1"/>
    <col min="9468" max="9468" width="39.85546875" style="1" customWidth="1"/>
    <col min="9469" max="9469" width="0" style="1" hidden="1" customWidth="1"/>
    <col min="9470" max="9470" width="88.7109375" style="1" customWidth="1"/>
    <col min="9471" max="9471" width="16.28515625" style="1" customWidth="1"/>
    <col min="9472" max="9472" width="0" style="1" hidden="1" customWidth="1"/>
    <col min="9473" max="9473" width="22.28515625" style="1" customWidth="1"/>
    <col min="9474" max="9474" width="20.42578125" style="1" customWidth="1"/>
    <col min="9475" max="9475" width="9.42578125" style="1" customWidth="1"/>
    <col min="9476" max="9476" width="16" style="1" customWidth="1"/>
    <col min="9477" max="9479" width="9.42578125" style="1" customWidth="1"/>
    <col min="9480" max="9723" width="9.140625" style="1"/>
    <col min="9724" max="9724" width="39.85546875" style="1" customWidth="1"/>
    <col min="9725" max="9725" width="0" style="1" hidden="1" customWidth="1"/>
    <col min="9726" max="9726" width="88.7109375" style="1" customWidth="1"/>
    <col min="9727" max="9727" width="16.28515625" style="1" customWidth="1"/>
    <col min="9728" max="9728" width="0" style="1" hidden="1" customWidth="1"/>
    <col min="9729" max="9729" width="22.28515625" style="1" customWidth="1"/>
    <col min="9730" max="9730" width="20.42578125" style="1" customWidth="1"/>
    <col min="9731" max="9731" width="9.42578125" style="1" customWidth="1"/>
    <col min="9732" max="9732" width="16" style="1" customWidth="1"/>
    <col min="9733" max="9735" width="9.42578125" style="1" customWidth="1"/>
    <col min="9736" max="9979" width="9.140625" style="1"/>
    <col min="9980" max="9980" width="39.85546875" style="1" customWidth="1"/>
    <col min="9981" max="9981" width="0" style="1" hidden="1" customWidth="1"/>
    <col min="9982" max="9982" width="88.7109375" style="1" customWidth="1"/>
    <col min="9983" max="9983" width="16.28515625" style="1" customWidth="1"/>
    <col min="9984" max="9984" width="0" style="1" hidden="1" customWidth="1"/>
    <col min="9985" max="9985" width="22.28515625" style="1" customWidth="1"/>
    <col min="9986" max="9986" width="20.42578125" style="1" customWidth="1"/>
    <col min="9987" max="9987" width="9.42578125" style="1" customWidth="1"/>
    <col min="9988" max="9988" width="16" style="1" customWidth="1"/>
    <col min="9989" max="9991" width="9.42578125" style="1" customWidth="1"/>
    <col min="9992" max="10235" width="9.140625" style="1"/>
    <col min="10236" max="10236" width="39.85546875" style="1" customWidth="1"/>
    <col min="10237" max="10237" width="0" style="1" hidden="1" customWidth="1"/>
    <col min="10238" max="10238" width="88.7109375" style="1" customWidth="1"/>
    <col min="10239" max="10239" width="16.28515625" style="1" customWidth="1"/>
    <col min="10240" max="10240" width="0" style="1" hidden="1" customWidth="1"/>
    <col min="10241" max="10241" width="22.28515625" style="1" customWidth="1"/>
    <col min="10242" max="10242" width="20.42578125" style="1" customWidth="1"/>
    <col min="10243" max="10243" width="9.42578125" style="1" customWidth="1"/>
    <col min="10244" max="10244" width="16" style="1" customWidth="1"/>
    <col min="10245" max="10247" width="9.42578125" style="1" customWidth="1"/>
    <col min="10248" max="10491" width="9.140625" style="1"/>
    <col min="10492" max="10492" width="39.85546875" style="1" customWidth="1"/>
    <col min="10493" max="10493" width="0" style="1" hidden="1" customWidth="1"/>
    <col min="10494" max="10494" width="88.7109375" style="1" customWidth="1"/>
    <col min="10495" max="10495" width="16.28515625" style="1" customWidth="1"/>
    <col min="10496" max="10496" width="0" style="1" hidden="1" customWidth="1"/>
    <col min="10497" max="10497" width="22.28515625" style="1" customWidth="1"/>
    <col min="10498" max="10498" width="20.42578125" style="1" customWidth="1"/>
    <col min="10499" max="10499" width="9.42578125" style="1" customWidth="1"/>
    <col min="10500" max="10500" width="16" style="1" customWidth="1"/>
    <col min="10501" max="10503" width="9.42578125" style="1" customWidth="1"/>
    <col min="10504" max="10747" width="9.140625" style="1"/>
    <col min="10748" max="10748" width="39.85546875" style="1" customWidth="1"/>
    <col min="10749" max="10749" width="0" style="1" hidden="1" customWidth="1"/>
    <col min="10750" max="10750" width="88.7109375" style="1" customWidth="1"/>
    <col min="10751" max="10751" width="16.28515625" style="1" customWidth="1"/>
    <col min="10752" max="10752" width="0" style="1" hidden="1" customWidth="1"/>
    <col min="10753" max="10753" width="22.28515625" style="1" customWidth="1"/>
    <col min="10754" max="10754" width="20.42578125" style="1" customWidth="1"/>
    <col min="10755" max="10755" width="9.42578125" style="1" customWidth="1"/>
    <col min="10756" max="10756" width="16" style="1" customWidth="1"/>
    <col min="10757" max="10759" width="9.42578125" style="1" customWidth="1"/>
    <col min="10760" max="11003" width="9.140625" style="1"/>
    <col min="11004" max="11004" width="39.85546875" style="1" customWidth="1"/>
    <col min="11005" max="11005" width="0" style="1" hidden="1" customWidth="1"/>
    <col min="11006" max="11006" width="88.7109375" style="1" customWidth="1"/>
    <col min="11007" max="11007" width="16.28515625" style="1" customWidth="1"/>
    <col min="11008" max="11008" width="0" style="1" hidden="1" customWidth="1"/>
    <col min="11009" max="11009" width="22.28515625" style="1" customWidth="1"/>
    <col min="11010" max="11010" width="20.42578125" style="1" customWidth="1"/>
    <col min="11011" max="11011" width="9.42578125" style="1" customWidth="1"/>
    <col min="11012" max="11012" width="16" style="1" customWidth="1"/>
    <col min="11013" max="11015" width="9.42578125" style="1" customWidth="1"/>
    <col min="11016" max="11259" width="9.140625" style="1"/>
    <col min="11260" max="11260" width="39.85546875" style="1" customWidth="1"/>
    <col min="11261" max="11261" width="0" style="1" hidden="1" customWidth="1"/>
    <col min="11262" max="11262" width="88.7109375" style="1" customWidth="1"/>
    <col min="11263" max="11263" width="16.28515625" style="1" customWidth="1"/>
    <col min="11264" max="11264" width="0" style="1" hidden="1" customWidth="1"/>
    <col min="11265" max="11265" width="22.28515625" style="1" customWidth="1"/>
    <col min="11266" max="11266" width="20.42578125" style="1" customWidth="1"/>
    <col min="11267" max="11267" width="9.42578125" style="1" customWidth="1"/>
    <col min="11268" max="11268" width="16" style="1" customWidth="1"/>
    <col min="11269" max="11271" width="9.42578125" style="1" customWidth="1"/>
    <col min="11272" max="11515" width="9.140625" style="1"/>
    <col min="11516" max="11516" width="39.85546875" style="1" customWidth="1"/>
    <col min="11517" max="11517" width="0" style="1" hidden="1" customWidth="1"/>
    <col min="11518" max="11518" width="88.7109375" style="1" customWidth="1"/>
    <col min="11519" max="11519" width="16.28515625" style="1" customWidth="1"/>
    <col min="11520" max="11520" width="0" style="1" hidden="1" customWidth="1"/>
    <col min="11521" max="11521" width="22.28515625" style="1" customWidth="1"/>
    <col min="11522" max="11522" width="20.42578125" style="1" customWidth="1"/>
    <col min="11523" max="11523" width="9.42578125" style="1" customWidth="1"/>
    <col min="11524" max="11524" width="16" style="1" customWidth="1"/>
    <col min="11525" max="11527" width="9.42578125" style="1" customWidth="1"/>
    <col min="11528" max="11771" width="9.140625" style="1"/>
    <col min="11772" max="11772" width="39.85546875" style="1" customWidth="1"/>
    <col min="11773" max="11773" width="0" style="1" hidden="1" customWidth="1"/>
    <col min="11774" max="11774" width="88.7109375" style="1" customWidth="1"/>
    <col min="11775" max="11775" width="16.28515625" style="1" customWidth="1"/>
    <col min="11776" max="11776" width="0" style="1" hidden="1" customWidth="1"/>
    <col min="11777" max="11777" width="22.28515625" style="1" customWidth="1"/>
    <col min="11778" max="11778" width="20.42578125" style="1" customWidth="1"/>
    <col min="11779" max="11779" width="9.42578125" style="1" customWidth="1"/>
    <col min="11780" max="11780" width="16" style="1" customWidth="1"/>
    <col min="11781" max="11783" width="9.42578125" style="1" customWidth="1"/>
    <col min="11784" max="12027" width="9.140625" style="1"/>
    <col min="12028" max="12028" width="39.85546875" style="1" customWidth="1"/>
    <col min="12029" max="12029" width="0" style="1" hidden="1" customWidth="1"/>
    <col min="12030" max="12030" width="88.7109375" style="1" customWidth="1"/>
    <col min="12031" max="12031" width="16.28515625" style="1" customWidth="1"/>
    <col min="12032" max="12032" width="0" style="1" hidden="1" customWidth="1"/>
    <col min="12033" max="12033" width="22.28515625" style="1" customWidth="1"/>
    <col min="12034" max="12034" width="20.42578125" style="1" customWidth="1"/>
    <col min="12035" max="12035" width="9.42578125" style="1" customWidth="1"/>
    <col min="12036" max="12036" width="16" style="1" customWidth="1"/>
    <col min="12037" max="12039" width="9.42578125" style="1" customWidth="1"/>
    <col min="12040" max="12283" width="9.140625" style="1"/>
    <col min="12284" max="12284" width="39.85546875" style="1" customWidth="1"/>
    <col min="12285" max="12285" width="0" style="1" hidden="1" customWidth="1"/>
    <col min="12286" max="12286" width="88.7109375" style="1" customWidth="1"/>
    <col min="12287" max="12287" width="16.28515625" style="1" customWidth="1"/>
    <col min="12288" max="12288" width="0" style="1" hidden="1" customWidth="1"/>
    <col min="12289" max="12289" width="22.28515625" style="1" customWidth="1"/>
    <col min="12290" max="12290" width="20.42578125" style="1" customWidth="1"/>
    <col min="12291" max="12291" width="9.42578125" style="1" customWidth="1"/>
    <col min="12292" max="12292" width="16" style="1" customWidth="1"/>
    <col min="12293" max="12295" width="9.42578125" style="1" customWidth="1"/>
    <col min="12296" max="12539" width="9.140625" style="1"/>
    <col min="12540" max="12540" width="39.85546875" style="1" customWidth="1"/>
    <col min="12541" max="12541" width="0" style="1" hidden="1" customWidth="1"/>
    <col min="12542" max="12542" width="88.7109375" style="1" customWidth="1"/>
    <col min="12543" max="12543" width="16.28515625" style="1" customWidth="1"/>
    <col min="12544" max="12544" width="0" style="1" hidden="1" customWidth="1"/>
    <col min="12545" max="12545" width="22.28515625" style="1" customWidth="1"/>
    <col min="12546" max="12546" width="20.42578125" style="1" customWidth="1"/>
    <col min="12547" max="12547" width="9.42578125" style="1" customWidth="1"/>
    <col min="12548" max="12548" width="16" style="1" customWidth="1"/>
    <col min="12549" max="12551" width="9.42578125" style="1" customWidth="1"/>
    <col min="12552" max="12795" width="9.140625" style="1"/>
    <col min="12796" max="12796" width="39.85546875" style="1" customWidth="1"/>
    <col min="12797" max="12797" width="0" style="1" hidden="1" customWidth="1"/>
    <col min="12798" max="12798" width="88.7109375" style="1" customWidth="1"/>
    <col min="12799" max="12799" width="16.28515625" style="1" customWidth="1"/>
    <col min="12800" max="12800" width="0" style="1" hidden="1" customWidth="1"/>
    <col min="12801" max="12801" width="22.28515625" style="1" customWidth="1"/>
    <col min="12802" max="12802" width="20.42578125" style="1" customWidth="1"/>
    <col min="12803" max="12803" width="9.42578125" style="1" customWidth="1"/>
    <col min="12804" max="12804" width="16" style="1" customWidth="1"/>
    <col min="12805" max="12807" width="9.42578125" style="1" customWidth="1"/>
    <col min="12808" max="13051" width="9.140625" style="1"/>
    <col min="13052" max="13052" width="39.85546875" style="1" customWidth="1"/>
    <col min="13053" max="13053" width="0" style="1" hidden="1" customWidth="1"/>
    <col min="13054" max="13054" width="88.7109375" style="1" customWidth="1"/>
    <col min="13055" max="13055" width="16.28515625" style="1" customWidth="1"/>
    <col min="13056" max="13056" width="0" style="1" hidden="1" customWidth="1"/>
    <col min="13057" max="13057" width="22.28515625" style="1" customWidth="1"/>
    <col min="13058" max="13058" width="20.42578125" style="1" customWidth="1"/>
    <col min="13059" max="13059" width="9.42578125" style="1" customWidth="1"/>
    <col min="13060" max="13060" width="16" style="1" customWidth="1"/>
    <col min="13061" max="13063" width="9.42578125" style="1" customWidth="1"/>
    <col min="13064" max="13307" width="9.140625" style="1"/>
    <col min="13308" max="13308" width="39.85546875" style="1" customWidth="1"/>
    <col min="13309" max="13309" width="0" style="1" hidden="1" customWidth="1"/>
    <col min="13310" max="13310" width="88.7109375" style="1" customWidth="1"/>
    <col min="13311" max="13311" width="16.28515625" style="1" customWidth="1"/>
    <col min="13312" max="13312" width="0" style="1" hidden="1" customWidth="1"/>
    <col min="13313" max="13313" width="22.28515625" style="1" customWidth="1"/>
    <col min="13314" max="13314" width="20.42578125" style="1" customWidth="1"/>
    <col min="13315" max="13315" width="9.42578125" style="1" customWidth="1"/>
    <col min="13316" max="13316" width="16" style="1" customWidth="1"/>
    <col min="13317" max="13319" width="9.42578125" style="1" customWidth="1"/>
    <col min="13320" max="13563" width="9.140625" style="1"/>
    <col min="13564" max="13564" width="39.85546875" style="1" customWidth="1"/>
    <col min="13565" max="13565" width="0" style="1" hidden="1" customWidth="1"/>
    <col min="13566" max="13566" width="88.7109375" style="1" customWidth="1"/>
    <col min="13567" max="13567" width="16.28515625" style="1" customWidth="1"/>
    <col min="13568" max="13568" width="0" style="1" hidden="1" customWidth="1"/>
    <col min="13569" max="13569" width="22.28515625" style="1" customWidth="1"/>
    <col min="13570" max="13570" width="20.42578125" style="1" customWidth="1"/>
    <col min="13571" max="13571" width="9.42578125" style="1" customWidth="1"/>
    <col min="13572" max="13572" width="16" style="1" customWidth="1"/>
    <col min="13573" max="13575" width="9.42578125" style="1" customWidth="1"/>
    <col min="13576" max="13819" width="9.140625" style="1"/>
    <col min="13820" max="13820" width="39.85546875" style="1" customWidth="1"/>
    <col min="13821" max="13821" width="0" style="1" hidden="1" customWidth="1"/>
    <col min="13822" max="13822" width="88.7109375" style="1" customWidth="1"/>
    <col min="13823" max="13823" width="16.28515625" style="1" customWidth="1"/>
    <col min="13824" max="13824" width="0" style="1" hidden="1" customWidth="1"/>
    <col min="13825" max="13825" width="22.28515625" style="1" customWidth="1"/>
    <col min="13826" max="13826" width="20.42578125" style="1" customWidth="1"/>
    <col min="13827" max="13827" width="9.42578125" style="1" customWidth="1"/>
    <col min="13828" max="13828" width="16" style="1" customWidth="1"/>
    <col min="13829" max="13831" width="9.42578125" style="1" customWidth="1"/>
    <col min="13832" max="14075" width="9.140625" style="1"/>
    <col min="14076" max="14076" width="39.85546875" style="1" customWidth="1"/>
    <col min="14077" max="14077" width="0" style="1" hidden="1" customWidth="1"/>
    <col min="14078" max="14078" width="88.7109375" style="1" customWidth="1"/>
    <col min="14079" max="14079" width="16.28515625" style="1" customWidth="1"/>
    <col min="14080" max="14080" width="0" style="1" hidden="1" customWidth="1"/>
    <col min="14081" max="14081" width="22.28515625" style="1" customWidth="1"/>
    <col min="14082" max="14082" width="20.42578125" style="1" customWidth="1"/>
    <col min="14083" max="14083" width="9.42578125" style="1" customWidth="1"/>
    <col min="14084" max="14084" width="16" style="1" customWidth="1"/>
    <col min="14085" max="14087" width="9.42578125" style="1" customWidth="1"/>
    <col min="14088" max="14331" width="9.140625" style="1"/>
    <col min="14332" max="14332" width="39.85546875" style="1" customWidth="1"/>
    <col min="14333" max="14333" width="0" style="1" hidden="1" customWidth="1"/>
    <col min="14334" max="14334" width="88.7109375" style="1" customWidth="1"/>
    <col min="14335" max="14335" width="16.28515625" style="1" customWidth="1"/>
    <col min="14336" max="14336" width="0" style="1" hidden="1" customWidth="1"/>
    <col min="14337" max="14337" width="22.28515625" style="1" customWidth="1"/>
    <col min="14338" max="14338" width="20.42578125" style="1" customWidth="1"/>
    <col min="14339" max="14339" width="9.42578125" style="1" customWidth="1"/>
    <col min="14340" max="14340" width="16" style="1" customWidth="1"/>
    <col min="14341" max="14343" width="9.42578125" style="1" customWidth="1"/>
    <col min="14344" max="14587" width="9.140625" style="1"/>
    <col min="14588" max="14588" width="39.85546875" style="1" customWidth="1"/>
    <col min="14589" max="14589" width="0" style="1" hidden="1" customWidth="1"/>
    <col min="14590" max="14590" width="88.7109375" style="1" customWidth="1"/>
    <col min="14591" max="14591" width="16.28515625" style="1" customWidth="1"/>
    <col min="14592" max="14592" width="0" style="1" hidden="1" customWidth="1"/>
    <col min="14593" max="14593" width="22.28515625" style="1" customWidth="1"/>
    <col min="14594" max="14594" width="20.42578125" style="1" customWidth="1"/>
    <col min="14595" max="14595" width="9.42578125" style="1" customWidth="1"/>
    <col min="14596" max="14596" width="16" style="1" customWidth="1"/>
    <col min="14597" max="14599" width="9.42578125" style="1" customWidth="1"/>
    <col min="14600" max="14843" width="9.140625" style="1"/>
    <col min="14844" max="14844" width="39.85546875" style="1" customWidth="1"/>
    <col min="14845" max="14845" width="0" style="1" hidden="1" customWidth="1"/>
    <col min="14846" max="14846" width="88.7109375" style="1" customWidth="1"/>
    <col min="14847" max="14847" width="16.28515625" style="1" customWidth="1"/>
    <col min="14848" max="14848" width="0" style="1" hidden="1" customWidth="1"/>
    <col min="14849" max="14849" width="22.28515625" style="1" customWidth="1"/>
    <col min="14850" max="14850" width="20.42578125" style="1" customWidth="1"/>
    <col min="14851" max="14851" width="9.42578125" style="1" customWidth="1"/>
    <col min="14852" max="14852" width="16" style="1" customWidth="1"/>
    <col min="14853" max="14855" width="9.42578125" style="1" customWidth="1"/>
    <col min="14856" max="15099" width="9.140625" style="1"/>
    <col min="15100" max="15100" width="39.85546875" style="1" customWidth="1"/>
    <col min="15101" max="15101" width="0" style="1" hidden="1" customWidth="1"/>
    <col min="15102" max="15102" width="88.7109375" style="1" customWidth="1"/>
    <col min="15103" max="15103" width="16.28515625" style="1" customWidth="1"/>
    <col min="15104" max="15104" width="0" style="1" hidden="1" customWidth="1"/>
    <col min="15105" max="15105" width="22.28515625" style="1" customWidth="1"/>
    <col min="15106" max="15106" width="20.42578125" style="1" customWidth="1"/>
    <col min="15107" max="15107" width="9.42578125" style="1" customWidth="1"/>
    <col min="15108" max="15108" width="16" style="1" customWidth="1"/>
    <col min="15109" max="15111" width="9.42578125" style="1" customWidth="1"/>
    <col min="15112" max="15355" width="9.140625" style="1"/>
    <col min="15356" max="15356" width="39.85546875" style="1" customWidth="1"/>
    <col min="15357" max="15357" width="0" style="1" hidden="1" customWidth="1"/>
    <col min="15358" max="15358" width="88.7109375" style="1" customWidth="1"/>
    <col min="15359" max="15359" width="16.28515625" style="1" customWidth="1"/>
    <col min="15360" max="15360" width="0" style="1" hidden="1" customWidth="1"/>
    <col min="15361" max="15361" width="22.28515625" style="1" customWidth="1"/>
    <col min="15362" max="15362" width="20.42578125" style="1" customWidth="1"/>
    <col min="15363" max="15363" width="9.42578125" style="1" customWidth="1"/>
    <col min="15364" max="15364" width="16" style="1" customWidth="1"/>
    <col min="15365" max="15367" width="9.42578125" style="1" customWidth="1"/>
    <col min="15368" max="15611" width="9.140625" style="1"/>
    <col min="15612" max="15612" width="39.85546875" style="1" customWidth="1"/>
    <col min="15613" max="15613" width="0" style="1" hidden="1" customWidth="1"/>
    <col min="15614" max="15614" width="88.7109375" style="1" customWidth="1"/>
    <col min="15615" max="15615" width="16.28515625" style="1" customWidth="1"/>
    <col min="15616" max="15616" width="0" style="1" hidden="1" customWidth="1"/>
    <col min="15617" max="15617" width="22.28515625" style="1" customWidth="1"/>
    <col min="15618" max="15618" width="20.42578125" style="1" customWidth="1"/>
    <col min="15619" max="15619" width="9.42578125" style="1" customWidth="1"/>
    <col min="15620" max="15620" width="16" style="1" customWidth="1"/>
    <col min="15621" max="15623" width="9.42578125" style="1" customWidth="1"/>
    <col min="15624" max="15867" width="9.140625" style="1"/>
    <col min="15868" max="15868" width="39.85546875" style="1" customWidth="1"/>
    <col min="15869" max="15869" width="0" style="1" hidden="1" customWidth="1"/>
    <col min="15870" max="15870" width="88.7109375" style="1" customWidth="1"/>
    <col min="15871" max="15871" width="16.28515625" style="1" customWidth="1"/>
    <col min="15872" max="15872" width="0" style="1" hidden="1" customWidth="1"/>
    <col min="15873" max="15873" width="22.28515625" style="1" customWidth="1"/>
    <col min="15874" max="15874" width="20.42578125" style="1" customWidth="1"/>
    <col min="15875" max="15875" width="9.42578125" style="1" customWidth="1"/>
    <col min="15876" max="15876" width="16" style="1" customWidth="1"/>
    <col min="15877" max="15879" width="9.42578125" style="1" customWidth="1"/>
    <col min="15880" max="16123" width="9.140625" style="1"/>
    <col min="16124" max="16124" width="39.85546875" style="1" customWidth="1"/>
    <col min="16125" max="16125" width="0" style="1" hidden="1" customWidth="1"/>
    <col min="16126" max="16126" width="88.7109375" style="1" customWidth="1"/>
    <col min="16127" max="16127" width="16.28515625" style="1" customWidth="1"/>
    <col min="16128" max="16128" width="0" style="1" hidden="1" customWidth="1"/>
    <col min="16129" max="16129" width="22.28515625" style="1" customWidth="1"/>
    <col min="16130" max="16130" width="20.42578125" style="1" customWidth="1"/>
    <col min="16131" max="16131" width="9.42578125" style="1" customWidth="1"/>
    <col min="16132" max="16132" width="16" style="1" customWidth="1"/>
    <col min="16133" max="16135" width="9.42578125" style="1" customWidth="1"/>
    <col min="16136" max="16384" width="9.140625" style="1"/>
  </cols>
  <sheetData>
    <row r="1" spans="1:9" ht="15.6" x14ac:dyDescent="0.3">
      <c r="C1" s="3"/>
      <c r="D1" s="61"/>
    </row>
    <row r="2" spans="1:9" ht="39" customHeight="1" x14ac:dyDescent="0.25">
      <c r="B2" s="178" t="s">
        <v>188</v>
      </c>
      <c r="C2" s="178"/>
      <c r="D2" s="178"/>
    </row>
    <row r="4" spans="1:9" ht="34.5" customHeight="1" x14ac:dyDescent="0.25">
      <c r="A4" s="5" t="s">
        <v>0</v>
      </c>
      <c r="B4" s="6" t="s">
        <v>1</v>
      </c>
      <c r="C4" s="62" t="s">
        <v>29</v>
      </c>
      <c r="D4" s="70" t="s">
        <v>3</v>
      </c>
      <c r="E4" s="6" t="s">
        <v>36</v>
      </c>
      <c r="F4" s="7"/>
      <c r="G4" s="7"/>
      <c r="H4" s="8"/>
      <c r="I4" s="8"/>
    </row>
    <row r="5" spans="1:9" ht="19.5" customHeight="1" x14ac:dyDescent="0.25">
      <c r="A5" s="5">
        <v>1</v>
      </c>
      <c r="B5" s="63" t="s">
        <v>149</v>
      </c>
      <c r="C5" s="141">
        <v>7627.12</v>
      </c>
      <c r="D5" s="6" t="s">
        <v>150</v>
      </c>
      <c r="E5" s="53"/>
      <c r="F5" s="9"/>
      <c r="G5" s="8"/>
      <c r="H5" s="8"/>
      <c r="I5" s="8"/>
    </row>
    <row r="6" spans="1:9" ht="19.5" customHeight="1" x14ac:dyDescent="0.25">
      <c r="A6" s="5">
        <v>2</v>
      </c>
      <c r="B6" s="63" t="s">
        <v>151</v>
      </c>
      <c r="C6" s="141">
        <v>11644.07</v>
      </c>
      <c r="D6" s="6" t="s">
        <v>150</v>
      </c>
      <c r="E6" s="53"/>
      <c r="F6" s="9"/>
      <c r="G6" s="8"/>
      <c r="H6" s="8"/>
      <c r="I6" s="8"/>
    </row>
    <row r="7" spans="1:9" ht="19.5" customHeight="1" x14ac:dyDescent="0.25">
      <c r="A7" s="5">
        <v>3</v>
      </c>
      <c r="B7" s="63" t="s">
        <v>140</v>
      </c>
      <c r="C7" s="141">
        <v>100000</v>
      </c>
      <c r="D7" s="6" t="s">
        <v>150</v>
      </c>
      <c r="E7" s="53"/>
      <c r="F7" s="9"/>
      <c r="G7" s="8"/>
      <c r="H7" s="8"/>
      <c r="I7" s="8"/>
    </row>
    <row r="8" spans="1:9" ht="27.6" customHeight="1" x14ac:dyDescent="0.25">
      <c r="A8" s="5">
        <v>4</v>
      </c>
      <c r="B8" s="63" t="s">
        <v>152</v>
      </c>
      <c r="C8" s="165">
        <v>6355.93</v>
      </c>
      <c r="D8" s="6" t="s">
        <v>37</v>
      </c>
      <c r="E8" s="53"/>
      <c r="F8" s="9"/>
      <c r="G8" s="8"/>
      <c r="H8" s="8"/>
      <c r="I8" s="8"/>
    </row>
    <row r="9" spans="1:9" ht="19.5" customHeight="1" x14ac:dyDescent="0.25">
      <c r="A9" s="5">
        <v>5</v>
      </c>
      <c r="B9" s="63" t="s">
        <v>153</v>
      </c>
      <c r="C9" s="141">
        <v>8957.6200000000008</v>
      </c>
      <c r="D9" s="6" t="s">
        <v>37</v>
      </c>
      <c r="E9" s="53"/>
      <c r="F9" s="9"/>
      <c r="G9" s="8"/>
      <c r="H9" s="8"/>
      <c r="I9" s="8"/>
    </row>
    <row r="10" spans="1:9" ht="19.5" customHeight="1" x14ac:dyDescent="0.25">
      <c r="A10" s="5">
        <v>6</v>
      </c>
      <c r="B10" s="63" t="s">
        <v>155</v>
      </c>
      <c r="C10" s="141">
        <v>1200</v>
      </c>
      <c r="D10" s="6" t="s">
        <v>150</v>
      </c>
      <c r="E10" s="53"/>
      <c r="F10" s="9"/>
      <c r="G10" s="8"/>
      <c r="H10" s="8"/>
      <c r="I10" s="8"/>
    </row>
    <row r="11" spans="1:9" ht="19.5" customHeight="1" x14ac:dyDescent="0.25">
      <c r="A11" s="5">
        <v>7</v>
      </c>
      <c r="B11" s="63" t="s">
        <v>156</v>
      </c>
      <c r="C11" s="141">
        <v>847.46</v>
      </c>
      <c r="D11" s="6" t="s">
        <v>150</v>
      </c>
      <c r="E11" s="53"/>
      <c r="F11" s="9"/>
      <c r="G11" s="8"/>
      <c r="H11" s="8"/>
      <c r="I11" s="8"/>
    </row>
    <row r="12" spans="1:9" ht="19.5" customHeight="1" x14ac:dyDescent="0.25">
      <c r="A12" s="5">
        <v>10</v>
      </c>
      <c r="B12" s="63" t="s">
        <v>170</v>
      </c>
      <c r="C12" s="157">
        <f>15000+150000</f>
        <v>165000</v>
      </c>
      <c r="D12" s="70" t="s">
        <v>150</v>
      </c>
      <c r="E12" s="53"/>
      <c r="F12" s="9"/>
      <c r="G12" s="8"/>
      <c r="H12" s="8"/>
      <c r="I12" s="8"/>
    </row>
    <row r="13" spans="1:9" ht="19.5" customHeight="1" x14ac:dyDescent="0.25">
      <c r="A13" s="5">
        <v>11</v>
      </c>
      <c r="B13" s="63" t="s">
        <v>185</v>
      </c>
      <c r="C13" s="68">
        <f>F13+G13+H13</f>
        <v>11940</v>
      </c>
      <c r="D13" s="70" t="s">
        <v>171</v>
      </c>
      <c r="E13" s="53"/>
      <c r="F13" s="9">
        <f>560+330+330+5250</f>
        <v>6470</v>
      </c>
      <c r="G13" s="8">
        <v>3210</v>
      </c>
      <c r="H13" s="8">
        <v>2260</v>
      </c>
      <c r="I13" s="8"/>
    </row>
    <row r="14" spans="1:9" s="17" customFormat="1" ht="24.75" customHeight="1" x14ac:dyDescent="0.25">
      <c r="A14" s="74"/>
      <c r="B14" s="75" t="s">
        <v>31</v>
      </c>
      <c r="C14" s="149">
        <f>SUM(C5:C13)</f>
        <v>313572.19999999995</v>
      </c>
      <c r="D14" s="76"/>
      <c r="E14" s="77"/>
      <c r="F14" s="16"/>
    </row>
    <row r="15" spans="1:9" ht="12.75" customHeight="1" x14ac:dyDescent="0.25">
      <c r="A15" s="72"/>
      <c r="B15" s="73"/>
      <c r="C15" s="78"/>
      <c r="D15" s="79"/>
      <c r="E15" s="11"/>
      <c r="F15" s="10"/>
    </row>
    <row r="16" spans="1:9" x14ac:dyDescent="0.25">
      <c r="A16" s="72"/>
      <c r="B16" s="73"/>
      <c r="C16" s="78"/>
      <c r="D16" s="79"/>
      <c r="E16" s="11"/>
      <c r="F16" s="10"/>
    </row>
    <row r="17" spans="2:6" x14ac:dyDescent="0.25">
      <c r="B17" s="64"/>
      <c r="C17" s="13"/>
      <c r="D17" s="71"/>
      <c r="E17" s="10"/>
      <c r="F17" s="10"/>
    </row>
    <row r="18" spans="2:6" ht="25.5" customHeight="1" x14ac:dyDescent="0.25">
      <c r="B18" s="64"/>
      <c r="C18" s="13"/>
      <c r="D18" s="71"/>
      <c r="E18" s="10"/>
      <c r="F18" s="10"/>
    </row>
    <row r="19" spans="2:6" x14ac:dyDescent="0.25">
      <c r="C19" s="13"/>
      <c r="D19" s="71"/>
      <c r="E19" s="10"/>
      <c r="F19" s="10"/>
    </row>
    <row r="20" spans="2:6" s="17" customFormat="1" x14ac:dyDescent="0.25">
      <c r="B20" s="40" t="s">
        <v>78</v>
      </c>
      <c r="C20" s="40"/>
      <c r="D20" s="55" t="s">
        <v>86</v>
      </c>
      <c r="E20" s="16"/>
      <c r="F20" s="16"/>
    </row>
    <row r="21" spans="2:6" s="17" customFormat="1" x14ac:dyDescent="0.25">
      <c r="B21" s="40"/>
      <c r="C21" s="40"/>
      <c r="D21" s="55"/>
      <c r="E21" s="16"/>
      <c r="F21" s="16"/>
    </row>
    <row r="22" spans="2:6" s="17" customFormat="1" x14ac:dyDescent="0.25">
      <c r="B22" s="40"/>
      <c r="C22" s="40"/>
      <c r="D22" s="55"/>
      <c r="E22" s="16"/>
      <c r="F22" s="16"/>
    </row>
    <row r="23" spans="2:6" s="17" customFormat="1" x14ac:dyDescent="0.25">
      <c r="B23" s="40" t="s">
        <v>12</v>
      </c>
      <c r="C23" s="40"/>
      <c r="D23" s="55" t="s">
        <v>13</v>
      </c>
      <c r="E23" s="16"/>
      <c r="F23" s="16"/>
    </row>
    <row r="24" spans="2:6" x14ac:dyDescent="0.25">
      <c r="B24" s="51"/>
      <c r="C24" s="51"/>
      <c r="D24" s="51"/>
      <c r="E24" s="10"/>
      <c r="F24" s="10"/>
    </row>
    <row r="25" spans="2:6" x14ac:dyDescent="0.25">
      <c r="D25" s="4"/>
    </row>
  </sheetData>
  <mergeCells count="1">
    <mergeCell ref="B2:D2"/>
  </mergeCells>
  <pageMargins left="0.7" right="0.7" top="0.75" bottom="0.75" header="0.3" footer="0.3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7" zoomScaleNormal="100" workbookViewId="0">
      <selection activeCell="C15" sqref="C15"/>
    </sheetView>
  </sheetViews>
  <sheetFormatPr defaultColWidth="9.140625" defaultRowHeight="15.75" x14ac:dyDescent="0.25"/>
  <cols>
    <col min="1" max="1" width="4.28515625" style="1" customWidth="1"/>
    <col min="2" max="2" width="37.5703125" style="160" customWidth="1"/>
    <col min="3" max="3" width="13.42578125" style="144" customWidth="1"/>
    <col min="4" max="4" width="21.7109375" style="156" customWidth="1"/>
    <col min="5" max="5" width="32.28515625" style="1" customWidth="1"/>
    <col min="6" max="7" width="9.42578125" style="1" hidden="1" customWidth="1"/>
    <col min="8" max="24" width="0" style="1" hidden="1" customWidth="1"/>
    <col min="25" max="251" width="9.140625" style="1"/>
    <col min="252" max="252" width="39.85546875" style="1" customWidth="1"/>
    <col min="253" max="253" width="0" style="1" hidden="1" customWidth="1"/>
    <col min="254" max="254" width="88.7109375" style="1" customWidth="1"/>
    <col min="255" max="255" width="16.28515625" style="1" customWidth="1"/>
    <col min="256" max="256" width="0" style="1" hidden="1" customWidth="1"/>
    <col min="257" max="257" width="22.28515625" style="1" customWidth="1"/>
    <col min="258" max="258" width="20.42578125" style="1" customWidth="1"/>
    <col min="259" max="259" width="9.42578125" style="1" customWidth="1"/>
    <col min="260" max="260" width="16" style="1" customWidth="1"/>
    <col min="261" max="263" width="9.42578125" style="1" customWidth="1"/>
    <col min="264" max="507" width="9.140625" style="1"/>
    <col min="508" max="508" width="39.85546875" style="1" customWidth="1"/>
    <col min="509" max="509" width="0" style="1" hidden="1" customWidth="1"/>
    <col min="510" max="510" width="88.7109375" style="1" customWidth="1"/>
    <col min="511" max="511" width="16.28515625" style="1" customWidth="1"/>
    <col min="512" max="512" width="0" style="1" hidden="1" customWidth="1"/>
    <col min="513" max="513" width="22.28515625" style="1" customWidth="1"/>
    <col min="514" max="514" width="20.42578125" style="1" customWidth="1"/>
    <col min="515" max="515" width="9.42578125" style="1" customWidth="1"/>
    <col min="516" max="516" width="16" style="1" customWidth="1"/>
    <col min="517" max="519" width="9.42578125" style="1" customWidth="1"/>
    <col min="520" max="763" width="9.140625" style="1"/>
    <col min="764" max="764" width="39.85546875" style="1" customWidth="1"/>
    <col min="765" max="765" width="0" style="1" hidden="1" customWidth="1"/>
    <col min="766" max="766" width="88.7109375" style="1" customWidth="1"/>
    <col min="767" max="767" width="16.28515625" style="1" customWidth="1"/>
    <col min="768" max="768" width="0" style="1" hidden="1" customWidth="1"/>
    <col min="769" max="769" width="22.28515625" style="1" customWidth="1"/>
    <col min="770" max="770" width="20.42578125" style="1" customWidth="1"/>
    <col min="771" max="771" width="9.42578125" style="1" customWidth="1"/>
    <col min="772" max="772" width="16" style="1" customWidth="1"/>
    <col min="773" max="775" width="9.42578125" style="1" customWidth="1"/>
    <col min="776" max="1019" width="9.140625" style="1"/>
    <col min="1020" max="1020" width="39.85546875" style="1" customWidth="1"/>
    <col min="1021" max="1021" width="0" style="1" hidden="1" customWidth="1"/>
    <col min="1022" max="1022" width="88.7109375" style="1" customWidth="1"/>
    <col min="1023" max="1023" width="16.28515625" style="1" customWidth="1"/>
    <col min="1024" max="1024" width="0" style="1" hidden="1" customWidth="1"/>
    <col min="1025" max="1025" width="22.28515625" style="1" customWidth="1"/>
    <col min="1026" max="1026" width="20.42578125" style="1" customWidth="1"/>
    <col min="1027" max="1027" width="9.42578125" style="1" customWidth="1"/>
    <col min="1028" max="1028" width="16" style="1" customWidth="1"/>
    <col min="1029" max="1031" width="9.42578125" style="1" customWidth="1"/>
    <col min="1032" max="1275" width="9.140625" style="1"/>
    <col min="1276" max="1276" width="39.85546875" style="1" customWidth="1"/>
    <col min="1277" max="1277" width="0" style="1" hidden="1" customWidth="1"/>
    <col min="1278" max="1278" width="88.7109375" style="1" customWidth="1"/>
    <col min="1279" max="1279" width="16.28515625" style="1" customWidth="1"/>
    <col min="1280" max="1280" width="0" style="1" hidden="1" customWidth="1"/>
    <col min="1281" max="1281" width="22.28515625" style="1" customWidth="1"/>
    <col min="1282" max="1282" width="20.42578125" style="1" customWidth="1"/>
    <col min="1283" max="1283" width="9.42578125" style="1" customWidth="1"/>
    <col min="1284" max="1284" width="16" style="1" customWidth="1"/>
    <col min="1285" max="1287" width="9.42578125" style="1" customWidth="1"/>
    <col min="1288" max="1531" width="9.140625" style="1"/>
    <col min="1532" max="1532" width="39.85546875" style="1" customWidth="1"/>
    <col min="1533" max="1533" width="0" style="1" hidden="1" customWidth="1"/>
    <col min="1534" max="1534" width="88.7109375" style="1" customWidth="1"/>
    <col min="1535" max="1535" width="16.28515625" style="1" customWidth="1"/>
    <col min="1536" max="1536" width="0" style="1" hidden="1" customWidth="1"/>
    <col min="1537" max="1537" width="22.28515625" style="1" customWidth="1"/>
    <col min="1538" max="1538" width="20.42578125" style="1" customWidth="1"/>
    <col min="1539" max="1539" width="9.42578125" style="1" customWidth="1"/>
    <col min="1540" max="1540" width="16" style="1" customWidth="1"/>
    <col min="1541" max="1543" width="9.42578125" style="1" customWidth="1"/>
    <col min="1544" max="1787" width="9.140625" style="1"/>
    <col min="1788" max="1788" width="39.85546875" style="1" customWidth="1"/>
    <col min="1789" max="1789" width="0" style="1" hidden="1" customWidth="1"/>
    <col min="1790" max="1790" width="88.7109375" style="1" customWidth="1"/>
    <col min="1791" max="1791" width="16.28515625" style="1" customWidth="1"/>
    <col min="1792" max="1792" width="0" style="1" hidden="1" customWidth="1"/>
    <col min="1793" max="1793" width="22.28515625" style="1" customWidth="1"/>
    <col min="1794" max="1794" width="20.42578125" style="1" customWidth="1"/>
    <col min="1795" max="1795" width="9.42578125" style="1" customWidth="1"/>
    <col min="1796" max="1796" width="16" style="1" customWidth="1"/>
    <col min="1797" max="1799" width="9.42578125" style="1" customWidth="1"/>
    <col min="1800" max="2043" width="9.140625" style="1"/>
    <col min="2044" max="2044" width="39.85546875" style="1" customWidth="1"/>
    <col min="2045" max="2045" width="0" style="1" hidden="1" customWidth="1"/>
    <col min="2046" max="2046" width="88.7109375" style="1" customWidth="1"/>
    <col min="2047" max="2047" width="16.28515625" style="1" customWidth="1"/>
    <col min="2048" max="2048" width="0" style="1" hidden="1" customWidth="1"/>
    <col min="2049" max="2049" width="22.28515625" style="1" customWidth="1"/>
    <col min="2050" max="2050" width="20.42578125" style="1" customWidth="1"/>
    <col min="2051" max="2051" width="9.42578125" style="1" customWidth="1"/>
    <col min="2052" max="2052" width="16" style="1" customWidth="1"/>
    <col min="2053" max="2055" width="9.42578125" style="1" customWidth="1"/>
    <col min="2056" max="2299" width="9.140625" style="1"/>
    <col min="2300" max="2300" width="39.85546875" style="1" customWidth="1"/>
    <col min="2301" max="2301" width="0" style="1" hidden="1" customWidth="1"/>
    <col min="2302" max="2302" width="88.7109375" style="1" customWidth="1"/>
    <col min="2303" max="2303" width="16.28515625" style="1" customWidth="1"/>
    <col min="2304" max="2304" width="0" style="1" hidden="1" customWidth="1"/>
    <col min="2305" max="2305" width="22.28515625" style="1" customWidth="1"/>
    <col min="2306" max="2306" width="20.42578125" style="1" customWidth="1"/>
    <col min="2307" max="2307" width="9.42578125" style="1" customWidth="1"/>
    <col min="2308" max="2308" width="16" style="1" customWidth="1"/>
    <col min="2309" max="2311" width="9.42578125" style="1" customWidth="1"/>
    <col min="2312" max="2555" width="9.140625" style="1"/>
    <col min="2556" max="2556" width="39.85546875" style="1" customWidth="1"/>
    <col min="2557" max="2557" width="0" style="1" hidden="1" customWidth="1"/>
    <col min="2558" max="2558" width="88.7109375" style="1" customWidth="1"/>
    <col min="2559" max="2559" width="16.28515625" style="1" customWidth="1"/>
    <col min="2560" max="2560" width="0" style="1" hidden="1" customWidth="1"/>
    <col min="2561" max="2561" width="22.28515625" style="1" customWidth="1"/>
    <col min="2562" max="2562" width="20.42578125" style="1" customWidth="1"/>
    <col min="2563" max="2563" width="9.42578125" style="1" customWidth="1"/>
    <col min="2564" max="2564" width="16" style="1" customWidth="1"/>
    <col min="2565" max="2567" width="9.42578125" style="1" customWidth="1"/>
    <col min="2568" max="2811" width="9.140625" style="1"/>
    <col min="2812" max="2812" width="39.85546875" style="1" customWidth="1"/>
    <col min="2813" max="2813" width="0" style="1" hidden="1" customWidth="1"/>
    <col min="2814" max="2814" width="88.7109375" style="1" customWidth="1"/>
    <col min="2815" max="2815" width="16.28515625" style="1" customWidth="1"/>
    <col min="2816" max="2816" width="0" style="1" hidden="1" customWidth="1"/>
    <col min="2817" max="2817" width="22.28515625" style="1" customWidth="1"/>
    <col min="2818" max="2818" width="20.42578125" style="1" customWidth="1"/>
    <col min="2819" max="2819" width="9.42578125" style="1" customWidth="1"/>
    <col min="2820" max="2820" width="16" style="1" customWidth="1"/>
    <col min="2821" max="2823" width="9.42578125" style="1" customWidth="1"/>
    <col min="2824" max="3067" width="9.140625" style="1"/>
    <col min="3068" max="3068" width="39.85546875" style="1" customWidth="1"/>
    <col min="3069" max="3069" width="0" style="1" hidden="1" customWidth="1"/>
    <col min="3070" max="3070" width="88.7109375" style="1" customWidth="1"/>
    <col min="3071" max="3071" width="16.28515625" style="1" customWidth="1"/>
    <col min="3072" max="3072" width="0" style="1" hidden="1" customWidth="1"/>
    <col min="3073" max="3073" width="22.28515625" style="1" customWidth="1"/>
    <col min="3074" max="3074" width="20.42578125" style="1" customWidth="1"/>
    <col min="3075" max="3075" width="9.42578125" style="1" customWidth="1"/>
    <col min="3076" max="3076" width="16" style="1" customWidth="1"/>
    <col min="3077" max="3079" width="9.42578125" style="1" customWidth="1"/>
    <col min="3080" max="3323" width="9.140625" style="1"/>
    <col min="3324" max="3324" width="39.85546875" style="1" customWidth="1"/>
    <col min="3325" max="3325" width="0" style="1" hidden="1" customWidth="1"/>
    <col min="3326" max="3326" width="88.7109375" style="1" customWidth="1"/>
    <col min="3327" max="3327" width="16.28515625" style="1" customWidth="1"/>
    <col min="3328" max="3328" width="0" style="1" hidden="1" customWidth="1"/>
    <col min="3329" max="3329" width="22.28515625" style="1" customWidth="1"/>
    <col min="3330" max="3330" width="20.42578125" style="1" customWidth="1"/>
    <col min="3331" max="3331" width="9.42578125" style="1" customWidth="1"/>
    <col min="3332" max="3332" width="16" style="1" customWidth="1"/>
    <col min="3333" max="3335" width="9.42578125" style="1" customWidth="1"/>
    <col min="3336" max="3579" width="9.140625" style="1"/>
    <col min="3580" max="3580" width="39.85546875" style="1" customWidth="1"/>
    <col min="3581" max="3581" width="0" style="1" hidden="1" customWidth="1"/>
    <col min="3582" max="3582" width="88.7109375" style="1" customWidth="1"/>
    <col min="3583" max="3583" width="16.28515625" style="1" customWidth="1"/>
    <col min="3584" max="3584" width="0" style="1" hidden="1" customWidth="1"/>
    <col min="3585" max="3585" width="22.28515625" style="1" customWidth="1"/>
    <col min="3586" max="3586" width="20.42578125" style="1" customWidth="1"/>
    <col min="3587" max="3587" width="9.42578125" style="1" customWidth="1"/>
    <col min="3588" max="3588" width="16" style="1" customWidth="1"/>
    <col min="3589" max="3591" width="9.42578125" style="1" customWidth="1"/>
    <col min="3592" max="3835" width="9.140625" style="1"/>
    <col min="3836" max="3836" width="39.85546875" style="1" customWidth="1"/>
    <col min="3837" max="3837" width="0" style="1" hidden="1" customWidth="1"/>
    <col min="3838" max="3838" width="88.7109375" style="1" customWidth="1"/>
    <col min="3839" max="3839" width="16.28515625" style="1" customWidth="1"/>
    <col min="3840" max="3840" width="0" style="1" hidden="1" customWidth="1"/>
    <col min="3841" max="3841" width="22.28515625" style="1" customWidth="1"/>
    <col min="3842" max="3842" width="20.42578125" style="1" customWidth="1"/>
    <col min="3843" max="3843" width="9.42578125" style="1" customWidth="1"/>
    <col min="3844" max="3844" width="16" style="1" customWidth="1"/>
    <col min="3845" max="3847" width="9.42578125" style="1" customWidth="1"/>
    <col min="3848" max="4091" width="9.140625" style="1"/>
    <col min="4092" max="4092" width="39.85546875" style="1" customWidth="1"/>
    <col min="4093" max="4093" width="0" style="1" hidden="1" customWidth="1"/>
    <col min="4094" max="4094" width="88.7109375" style="1" customWidth="1"/>
    <col min="4095" max="4095" width="16.28515625" style="1" customWidth="1"/>
    <col min="4096" max="4096" width="0" style="1" hidden="1" customWidth="1"/>
    <col min="4097" max="4097" width="22.28515625" style="1" customWidth="1"/>
    <col min="4098" max="4098" width="20.42578125" style="1" customWidth="1"/>
    <col min="4099" max="4099" width="9.42578125" style="1" customWidth="1"/>
    <col min="4100" max="4100" width="16" style="1" customWidth="1"/>
    <col min="4101" max="4103" width="9.42578125" style="1" customWidth="1"/>
    <col min="4104" max="4347" width="9.140625" style="1"/>
    <col min="4348" max="4348" width="39.85546875" style="1" customWidth="1"/>
    <col min="4349" max="4349" width="0" style="1" hidden="1" customWidth="1"/>
    <col min="4350" max="4350" width="88.7109375" style="1" customWidth="1"/>
    <col min="4351" max="4351" width="16.28515625" style="1" customWidth="1"/>
    <col min="4352" max="4352" width="0" style="1" hidden="1" customWidth="1"/>
    <col min="4353" max="4353" width="22.28515625" style="1" customWidth="1"/>
    <col min="4354" max="4354" width="20.42578125" style="1" customWidth="1"/>
    <col min="4355" max="4355" width="9.42578125" style="1" customWidth="1"/>
    <col min="4356" max="4356" width="16" style="1" customWidth="1"/>
    <col min="4357" max="4359" width="9.42578125" style="1" customWidth="1"/>
    <col min="4360" max="4603" width="9.140625" style="1"/>
    <col min="4604" max="4604" width="39.85546875" style="1" customWidth="1"/>
    <col min="4605" max="4605" width="0" style="1" hidden="1" customWidth="1"/>
    <col min="4606" max="4606" width="88.7109375" style="1" customWidth="1"/>
    <col min="4607" max="4607" width="16.28515625" style="1" customWidth="1"/>
    <col min="4608" max="4608" width="0" style="1" hidden="1" customWidth="1"/>
    <col min="4609" max="4609" width="22.28515625" style="1" customWidth="1"/>
    <col min="4610" max="4610" width="20.42578125" style="1" customWidth="1"/>
    <col min="4611" max="4611" width="9.42578125" style="1" customWidth="1"/>
    <col min="4612" max="4612" width="16" style="1" customWidth="1"/>
    <col min="4613" max="4615" width="9.42578125" style="1" customWidth="1"/>
    <col min="4616" max="4859" width="9.140625" style="1"/>
    <col min="4860" max="4860" width="39.85546875" style="1" customWidth="1"/>
    <col min="4861" max="4861" width="0" style="1" hidden="1" customWidth="1"/>
    <col min="4862" max="4862" width="88.7109375" style="1" customWidth="1"/>
    <col min="4863" max="4863" width="16.28515625" style="1" customWidth="1"/>
    <col min="4864" max="4864" width="0" style="1" hidden="1" customWidth="1"/>
    <col min="4865" max="4865" width="22.28515625" style="1" customWidth="1"/>
    <col min="4866" max="4866" width="20.42578125" style="1" customWidth="1"/>
    <col min="4867" max="4867" width="9.42578125" style="1" customWidth="1"/>
    <col min="4868" max="4868" width="16" style="1" customWidth="1"/>
    <col min="4869" max="4871" width="9.42578125" style="1" customWidth="1"/>
    <col min="4872" max="5115" width="9.140625" style="1"/>
    <col min="5116" max="5116" width="39.85546875" style="1" customWidth="1"/>
    <col min="5117" max="5117" width="0" style="1" hidden="1" customWidth="1"/>
    <col min="5118" max="5118" width="88.7109375" style="1" customWidth="1"/>
    <col min="5119" max="5119" width="16.28515625" style="1" customWidth="1"/>
    <col min="5120" max="5120" width="0" style="1" hidden="1" customWidth="1"/>
    <col min="5121" max="5121" width="22.28515625" style="1" customWidth="1"/>
    <col min="5122" max="5122" width="20.42578125" style="1" customWidth="1"/>
    <col min="5123" max="5123" width="9.42578125" style="1" customWidth="1"/>
    <col min="5124" max="5124" width="16" style="1" customWidth="1"/>
    <col min="5125" max="5127" width="9.42578125" style="1" customWidth="1"/>
    <col min="5128" max="5371" width="9.140625" style="1"/>
    <col min="5372" max="5372" width="39.85546875" style="1" customWidth="1"/>
    <col min="5373" max="5373" width="0" style="1" hidden="1" customWidth="1"/>
    <col min="5374" max="5374" width="88.7109375" style="1" customWidth="1"/>
    <col min="5375" max="5375" width="16.28515625" style="1" customWidth="1"/>
    <col min="5376" max="5376" width="0" style="1" hidden="1" customWidth="1"/>
    <col min="5377" max="5377" width="22.28515625" style="1" customWidth="1"/>
    <col min="5378" max="5378" width="20.42578125" style="1" customWidth="1"/>
    <col min="5379" max="5379" width="9.42578125" style="1" customWidth="1"/>
    <col min="5380" max="5380" width="16" style="1" customWidth="1"/>
    <col min="5381" max="5383" width="9.42578125" style="1" customWidth="1"/>
    <col min="5384" max="5627" width="9.140625" style="1"/>
    <col min="5628" max="5628" width="39.85546875" style="1" customWidth="1"/>
    <col min="5629" max="5629" width="0" style="1" hidden="1" customWidth="1"/>
    <col min="5630" max="5630" width="88.7109375" style="1" customWidth="1"/>
    <col min="5631" max="5631" width="16.28515625" style="1" customWidth="1"/>
    <col min="5632" max="5632" width="0" style="1" hidden="1" customWidth="1"/>
    <col min="5633" max="5633" width="22.28515625" style="1" customWidth="1"/>
    <col min="5634" max="5634" width="20.42578125" style="1" customWidth="1"/>
    <col min="5635" max="5635" width="9.42578125" style="1" customWidth="1"/>
    <col min="5636" max="5636" width="16" style="1" customWidth="1"/>
    <col min="5637" max="5639" width="9.42578125" style="1" customWidth="1"/>
    <col min="5640" max="5883" width="9.140625" style="1"/>
    <col min="5884" max="5884" width="39.85546875" style="1" customWidth="1"/>
    <col min="5885" max="5885" width="0" style="1" hidden="1" customWidth="1"/>
    <col min="5886" max="5886" width="88.7109375" style="1" customWidth="1"/>
    <col min="5887" max="5887" width="16.28515625" style="1" customWidth="1"/>
    <col min="5888" max="5888" width="0" style="1" hidden="1" customWidth="1"/>
    <col min="5889" max="5889" width="22.28515625" style="1" customWidth="1"/>
    <col min="5890" max="5890" width="20.42578125" style="1" customWidth="1"/>
    <col min="5891" max="5891" width="9.42578125" style="1" customWidth="1"/>
    <col min="5892" max="5892" width="16" style="1" customWidth="1"/>
    <col min="5893" max="5895" width="9.42578125" style="1" customWidth="1"/>
    <col min="5896" max="6139" width="9.140625" style="1"/>
    <col min="6140" max="6140" width="39.85546875" style="1" customWidth="1"/>
    <col min="6141" max="6141" width="0" style="1" hidden="1" customWidth="1"/>
    <col min="6142" max="6142" width="88.7109375" style="1" customWidth="1"/>
    <col min="6143" max="6143" width="16.28515625" style="1" customWidth="1"/>
    <col min="6144" max="6144" width="0" style="1" hidden="1" customWidth="1"/>
    <col min="6145" max="6145" width="22.28515625" style="1" customWidth="1"/>
    <col min="6146" max="6146" width="20.42578125" style="1" customWidth="1"/>
    <col min="6147" max="6147" width="9.42578125" style="1" customWidth="1"/>
    <col min="6148" max="6148" width="16" style="1" customWidth="1"/>
    <col min="6149" max="6151" width="9.42578125" style="1" customWidth="1"/>
    <col min="6152" max="6395" width="9.140625" style="1"/>
    <col min="6396" max="6396" width="39.85546875" style="1" customWidth="1"/>
    <col min="6397" max="6397" width="0" style="1" hidden="1" customWidth="1"/>
    <col min="6398" max="6398" width="88.7109375" style="1" customWidth="1"/>
    <col min="6399" max="6399" width="16.28515625" style="1" customWidth="1"/>
    <col min="6400" max="6400" width="0" style="1" hidden="1" customWidth="1"/>
    <col min="6401" max="6401" width="22.28515625" style="1" customWidth="1"/>
    <col min="6402" max="6402" width="20.42578125" style="1" customWidth="1"/>
    <col min="6403" max="6403" width="9.42578125" style="1" customWidth="1"/>
    <col min="6404" max="6404" width="16" style="1" customWidth="1"/>
    <col min="6405" max="6407" width="9.42578125" style="1" customWidth="1"/>
    <col min="6408" max="6651" width="9.140625" style="1"/>
    <col min="6652" max="6652" width="39.85546875" style="1" customWidth="1"/>
    <col min="6653" max="6653" width="0" style="1" hidden="1" customWidth="1"/>
    <col min="6654" max="6654" width="88.7109375" style="1" customWidth="1"/>
    <col min="6655" max="6655" width="16.28515625" style="1" customWidth="1"/>
    <col min="6656" max="6656" width="0" style="1" hidden="1" customWidth="1"/>
    <col min="6657" max="6657" width="22.28515625" style="1" customWidth="1"/>
    <col min="6658" max="6658" width="20.42578125" style="1" customWidth="1"/>
    <col min="6659" max="6659" width="9.42578125" style="1" customWidth="1"/>
    <col min="6660" max="6660" width="16" style="1" customWidth="1"/>
    <col min="6661" max="6663" width="9.42578125" style="1" customWidth="1"/>
    <col min="6664" max="6907" width="9.140625" style="1"/>
    <col min="6908" max="6908" width="39.85546875" style="1" customWidth="1"/>
    <col min="6909" max="6909" width="0" style="1" hidden="1" customWidth="1"/>
    <col min="6910" max="6910" width="88.7109375" style="1" customWidth="1"/>
    <col min="6911" max="6911" width="16.28515625" style="1" customWidth="1"/>
    <col min="6912" max="6912" width="0" style="1" hidden="1" customWidth="1"/>
    <col min="6913" max="6913" width="22.28515625" style="1" customWidth="1"/>
    <col min="6914" max="6914" width="20.42578125" style="1" customWidth="1"/>
    <col min="6915" max="6915" width="9.42578125" style="1" customWidth="1"/>
    <col min="6916" max="6916" width="16" style="1" customWidth="1"/>
    <col min="6917" max="6919" width="9.42578125" style="1" customWidth="1"/>
    <col min="6920" max="7163" width="9.140625" style="1"/>
    <col min="7164" max="7164" width="39.85546875" style="1" customWidth="1"/>
    <col min="7165" max="7165" width="0" style="1" hidden="1" customWidth="1"/>
    <col min="7166" max="7166" width="88.7109375" style="1" customWidth="1"/>
    <col min="7167" max="7167" width="16.28515625" style="1" customWidth="1"/>
    <col min="7168" max="7168" width="0" style="1" hidden="1" customWidth="1"/>
    <col min="7169" max="7169" width="22.28515625" style="1" customWidth="1"/>
    <col min="7170" max="7170" width="20.42578125" style="1" customWidth="1"/>
    <col min="7171" max="7171" width="9.42578125" style="1" customWidth="1"/>
    <col min="7172" max="7172" width="16" style="1" customWidth="1"/>
    <col min="7173" max="7175" width="9.42578125" style="1" customWidth="1"/>
    <col min="7176" max="7419" width="9.140625" style="1"/>
    <col min="7420" max="7420" width="39.85546875" style="1" customWidth="1"/>
    <col min="7421" max="7421" width="0" style="1" hidden="1" customWidth="1"/>
    <col min="7422" max="7422" width="88.7109375" style="1" customWidth="1"/>
    <col min="7423" max="7423" width="16.28515625" style="1" customWidth="1"/>
    <col min="7424" max="7424" width="0" style="1" hidden="1" customWidth="1"/>
    <col min="7425" max="7425" width="22.28515625" style="1" customWidth="1"/>
    <col min="7426" max="7426" width="20.42578125" style="1" customWidth="1"/>
    <col min="7427" max="7427" width="9.42578125" style="1" customWidth="1"/>
    <col min="7428" max="7428" width="16" style="1" customWidth="1"/>
    <col min="7429" max="7431" width="9.42578125" style="1" customWidth="1"/>
    <col min="7432" max="7675" width="9.140625" style="1"/>
    <col min="7676" max="7676" width="39.85546875" style="1" customWidth="1"/>
    <col min="7677" max="7677" width="0" style="1" hidden="1" customWidth="1"/>
    <col min="7678" max="7678" width="88.7109375" style="1" customWidth="1"/>
    <col min="7679" max="7679" width="16.28515625" style="1" customWidth="1"/>
    <col min="7680" max="7680" width="0" style="1" hidden="1" customWidth="1"/>
    <col min="7681" max="7681" width="22.28515625" style="1" customWidth="1"/>
    <col min="7682" max="7682" width="20.42578125" style="1" customWidth="1"/>
    <col min="7683" max="7683" width="9.42578125" style="1" customWidth="1"/>
    <col min="7684" max="7684" width="16" style="1" customWidth="1"/>
    <col min="7685" max="7687" width="9.42578125" style="1" customWidth="1"/>
    <col min="7688" max="7931" width="9.140625" style="1"/>
    <col min="7932" max="7932" width="39.85546875" style="1" customWidth="1"/>
    <col min="7933" max="7933" width="0" style="1" hidden="1" customWidth="1"/>
    <col min="7934" max="7934" width="88.7109375" style="1" customWidth="1"/>
    <col min="7935" max="7935" width="16.28515625" style="1" customWidth="1"/>
    <col min="7936" max="7936" width="0" style="1" hidden="1" customWidth="1"/>
    <col min="7937" max="7937" width="22.28515625" style="1" customWidth="1"/>
    <col min="7938" max="7938" width="20.42578125" style="1" customWidth="1"/>
    <col min="7939" max="7939" width="9.42578125" style="1" customWidth="1"/>
    <col min="7940" max="7940" width="16" style="1" customWidth="1"/>
    <col min="7941" max="7943" width="9.42578125" style="1" customWidth="1"/>
    <col min="7944" max="8187" width="9.140625" style="1"/>
    <col min="8188" max="8188" width="39.85546875" style="1" customWidth="1"/>
    <col min="8189" max="8189" width="0" style="1" hidden="1" customWidth="1"/>
    <col min="8190" max="8190" width="88.7109375" style="1" customWidth="1"/>
    <col min="8191" max="8191" width="16.28515625" style="1" customWidth="1"/>
    <col min="8192" max="8192" width="0" style="1" hidden="1" customWidth="1"/>
    <col min="8193" max="8193" width="22.28515625" style="1" customWidth="1"/>
    <col min="8194" max="8194" width="20.42578125" style="1" customWidth="1"/>
    <col min="8195" max="8195" width="9.42578125" style="1" customWidth="1"/>
    <col min="8196" max="8196" width="16" style="1" customWidth="1"/>
    <col min="8197" max="8199" width="9.42578125" style="1" customWidth="1"/>
    <col min="8200" max="8443" width="9.140625" style="1"/>
    <col min="8444" max="8444" width="39.85546875" style="1" customWidth="1"/>
    <col min="8445" max="8445" width="0" style="1" hidden="1" customWidth="1"/>
    <col min="8446" max="8446" width="88.7109375" style="1" customWidth="1"/>
    <col min="8447" max="8447" width="16.28515625" style="1" customWidth="1"/>
    <col min="8448" max="8448" width="0" style="1" hidden="1" customWidth="1"/>
    <col min="8449" max="8449" width="22.28515625" style="1" customWidth="1"/>
    <col min="8450" max="8450" width="20.42578125" style="1" customWidth="1"/>
    <col min="8451" max="8451" width="9.42578125" style="1" customWidth="1"/>
    <col min="8452" max="8452" width="16" style="1" customWidth="1"/>
    <col min="8453" max="8455" width="9.42578125" style="1" customWidth="1"/>
    <col min="8456" max="8699" width="9.140625" style="1"/>
    <col min="8700" max="8700" width="39.85546875" style="1" customWidth="1"/>
    <col min="8701" max="8701" width="0" style="1" hidden="1" customWidth="1"/>
    <col min="8702" max="8702" width="88.7109375" style="1" customWidth="1"/>
    <col min="8703" max="8703" width="16.28515625" style="1" customWidth="1"/>
    <col min="8704" max="8704" width="0" style="1" hidden="1" customWidth="1"/>
    <col min="8705" max="8705" width="22.28515625" style="1" customWidth="1"/>
    <col min="8706" max="8706" width="20.42578125" style="1" customWidth="1"/>
    <col min="8707" max="8707" width="9.42578125" style="1" customWidth="1"/>
    <col min="8708" max="8708" width="16" style="1" customWidth="1"/>
    <col min="8709" max="8711" width="9.42578125" style="1" customWidth="1"/>
    <col min="8712" max="8955" width="9.140625" style="1"/>
    <col min="8956" max="8956" width="39.85546875" style="1" customWidth="1"/>
    <col min="8957" max="8957" width="0" style="1" hidden="1" customWidth="1"/>
    <col min="8958" max="8958" width="88.7109375" style="1" customWidth="1"/>
    <col min="8959" max="8959" width="16.28515625" style="1" customWidth="1"/>
    <col min="8960" max="8960" width="0" style="1" hidden="1" customWidth="1"/>
    <col min="8961" max="8961" width="22.28515625" style="1" customWidth="1"/>
    <col min="8962" max="8962" width="20.42578125" style="1" customWidth="1"/>
    <col min="8963" max="8963" width="9.42578125" style="1" customWidth="1"/>
    <col min="8964" max="8964" width="16" style="1" customWidth="1"/>
    <col min="8965" max="8967" width="9.42578125" style="1" customWidth="1"/>
    <col min="8968" max="9211" width="9.140625" style="1"/>
    <col min="9212" max="9212" width="39.85546875" style="1" customWidth="1"/>
    <col min="9213" max="9213" width="0" style="1" hidden="1" customWidth="1"/>
    <col min="9214" max="9214" width="88.7109375" style="1" customWidth="1"/>
    <col min="9215" max="9215" width="16.28515625" style="1" customWidth="1"/>
    <col min="9216" max="9216" width="0" style="1" hidden="1" customWidth="1"/>
    <col min="9217" max="9217" width="22.28515625" style="1" customWidth="1"/>
    <col min="9218" max="9218" width="20.42578125" style="1" customWidth="1"/>
    <col min="9219" max="9219" width="9.42578125" style="1" customWidth="1"/>
    <col min="9220" max="9220" width="16" style="1" customWidth="1"/>
    <col min="9221" max="9223" width="9.42578125" style="1" customWidth="1"/>
    <col min="9224" max="9467" width="9.140625" style="1"/>
    <col min="9468" max="9468" width="39.85546875" style="1" customWidth="1"/>
    <col min="9469" max="9469" width="0" style="1" hidden="1" customWidth="1"/>
    <col min="9470" max="9470" width="88.7109375" style="1" customWidth="1"/>
    <col min="9471" max="9471" width="16.28515625" style="1" customWidth="1"/>
    <col min="9472" max="9472" width="0" style="1" hidden="1" customWidth="1"/>
    <col min="9473" max="9473" width="22.28515625" style="1" customWidth="1"/>
    <col min="9474" max="9474" width="20.42578125" style="1" customWidth="1"/>
    <col min="9475" max="9475" width="9.42578125" style="1" customWidth="1"/>
    <col min="9476" max="9476" width="16" style="1" customWidth="1"/>
    <col min="9477" max="9479" width="9.42578125" style="1" customWidth="1"/>
    <col min="9480" max="9723" width="9.140625" style="1"/>
    <col min="9724" max="9724" width="39.85546875" style="1" customWidth="1"/>
    <col min="9725" max="9725" width="0" style="1" hidden="1" customWidth="1"/>
    <col min="9726" max="9726" width="88.7109375" style="1" customWidth="1"/>
    <col min="9727" max="9727" width="16.28515625" style="1" customWidth="1"/>
    <col min="9728" max="9728" width="0" style="1" hidden="1" customWidth="1"/>
    <col min="9729" max="9729" width="22.28515625" style="1" customWidth="1"/>
    <col min="9730" max="9730" width="20.42578125" style="1" customWidth="1"/>
    <col min="9731" max="9731" width="9.42578125" style="1" customWidth="1"/>
    <col min="9732" max="9732" width="16" style="1" customWidth="1"/>
    <col min="9733" max="9735" width="9.42578125" style="1" customWidth="1"/>
    <col min="9736" max="9979" width="9.140625" style="1"/>
    <col min="9980" max="9980" width="39.85546875" style="1" customWidth="1"/>
    <col min="9981" max="9981" width="0" style="1" hidden="1" customWidth="1"/>
    <col min="9982" max="9982" width="88.7109375" style="1" customWidth="1"/>
    <col min="9983" max="9983" width="16.28515625" style="1" customWidth="1"/>
    <col min="9984" max="9984" width="0" style="1" hidden="1" customWidth="1"/>
    <col min="9985" max="9985" width="22.28515625" style="1" customWidth="1"/>
    <col min="9986" max="9986" width="20.42578125" style="1" customWidth="1"/>
    <col min="9987" max="9987" width="9.42578125" style="1" customWidth="1"/>
    <col min="9988" max="9988" width="16" style="1" customWidth="1"/>
    <col min="9989" max="9991" width="9.42578125" style="1" customWidth="1"/>
    <col min="9992" max="10235" width="9.140625" style="1"/>
    <col min="10236" max="10236" width="39.85546875" style="1" customWidth="1"/>
    <col min="10237" max="10237" width="0" style="1" hidden="1" customWidth="1"/>
    <col min="10238" max="10238" width="88.7109375" style="1" customWidth="1"/>
    <col min="10239" max="10239" width="16.28515625" style="1" customWidth="1"/>
    <col min="10240" max="10240" width="0" style="1" hidden="1" customWidth="1"/>
    <col min="10241" max="10241" width="22.28515625" style="1" customWidth="1"/>
    <col min="10242" max="10242" width="20.42578125" style="1" customWidth="1"/>
    <col min="10243" max="10243" width="9.42578125" style="1" customWidth="1"/>
    <col min="10244" max="10244" width="16" style="1" customWidth="1"/>
    <col min="10245" max="10247" width="9.42578125" style="1" customWidth="1"/>
    <col min="10248" max="10491" width="9.140625" style="1"/>
    <col min="10492" max="10492" width="39.85546875" style="1" customWidth="1"/>
    <col min="10493" max="10493" width="0" style="1" hidden="1" customWidth="1"/>
    <col min="10494" max="10494" width="88.7109375" style="1" customWidth="1"/>
    <col min="10495" max="10495" width="16.28515625" style="1" customWidth="1"/>
    <col min="10496" max="10496" width="0" style="1" hidden="1" customWidth="1"/>
    <col min="10497" max="10497" width="22.28515625" style="1" customWidth="1"/>
    <col min="10498" max="10498" width="20.42578125" style="1" customWidth="1"/>
    <col min="10499" max="10499" width="9.42578125" style="1" customWidth="1"/>
    <col min="10500" max="10500" width="16" style="1" customWidth="1"/>
    <col min="10501" max="10503" width="9.42578125" style="1" customWidth="1"/>
    <col min="10504" max="10747" width="9.140625" style="1"/>
    <col min="10748" max="10748" width="39.85546875" style="1" customWidth="1"/>
    <col min="10749" max="10749" width="0" style="1" hidden="1" customWidth="1"/>
    <col min="10750" max="10750" width="88.7109375" style="1" customWidth="1"/>
    <col min="10751" max="10751" width="16.28515625" style="1" customWidth="1"/>
    <col min="10752" max="10752" width="0" style="1" hidden="1" customWidth="1"/>
    <col min="10753" max="10753" width="22.28515625" style="1" customWidth="1"/>
    <col min="10754" max="10754" width="20.42578125" style="1" customWidth="1"/>
    <col min="10755" max="10755" width="9.42578125" style="1" customWidth="1"/>
    <col min="10756" max="10756" width="16" style="1" customWidth="1"/>
    <col min="10757" max="10759" width="9.42578125" style="1" customWidth="1"/>
    <col min="10760" max="11003" width="9.140625" style="1"/>
    <col min="11004" max="11004" width="39.85546875" style="1" customWidth="1"/>
    <col min="11005" max="11005" width="0" style="1" hidden="1" customWidth="1"/>
    <col min="11006" max="11006" width="88.7109375" style="1" customWidth="1"/>
    <col min="11007" max="11007" width="16.28515625" style="1" customWidth="1"/>
    <col min="11008" max="11008" width="0" style="1" hidden="1" customWidth="1"/>
    <col min="11009" max="11009" width="22.28515625" style="1" customWidth="1"/>
    <col min="11010" max="11010" width="20.42578125" style="1" customWidth="1"/>
    <col min="11011" max="11011" width="9.42578125" style="1" customWidth="1"/>
    <col min="11012" max="11012" width="16" style="1" customWidth="1"/>
    <col min="11013" max="11015" width="9.42578125" style="1" customWidth="1"/>
    <col min="11016" max="11259" width="9.140625" style="1"/>
    <col min="11260" max="11260" width="39.85546875" style="1" customWidth="1"/>
    <col min="11261" max="11261" width="0" style="1" hidden="1" customWidth="1"/>
    <col min="11262" max="11262" width="88.7109375" style="1" customWidth="1"/>
    <col min="11263" max="11263" width="16.28515625" style="1" customWidth="1"/>
    <col min="11264" max="11264" width="0" style="1" hidden="1" customWidth="1"/>
    <col min="11265" max="11265" width="22.28515625" style="1" customWidth="1"/>
    <col min="11266" max="11266" width="20.42578125" style="1" customWidth="1"/>
    <col min="11267" max="11267" width="9.42578125" style="1" customWidth="1"/>
    <col min="11268" max="11268" width="16" style="1" customWidth="1"/>
    <col min="11269" max="11271" width="9.42578125" style="1" customWidth="1"/>
    <col min="11272" max="11515" width="9.140625" style="1"/>
    <col min="11516" max="11516" width="39.85546875" style="1" customWidth="1"/>
    <col min="11517" max="11517" width="0" style="1" hidden="1" customWidth="1"/>
    <col min="11518" max="11518" width="88.7109375" style="1" customWidth="1"/>
    <col min="11519" max="11519" width="16.28515625" style="1" customWidth="1"/>
    <col min="11520" max="11520" width="0" style="1" hidden="1" customWidth="1"/>
    <col min="11521" max="11521" width="22.28515625" style="1" customWidth="1"/>
    <col min="11522" max="11522" width="20.42578125" style="1" customWidth="1"/>
    <col min="11523" max="11523" width="9.42578125" style="1" customWidth="1"/>
    <col min="11524" max="11524" width="16" style="1" customWidth="1"/>
    <col min="11525" max="11527" width="9.42578125" style="1" customWidth="1"/>
    <col min="11528" max="11771" width="9.140625" style="1"/>
    <col min="11772" max="11772" width="39.85546875" style="1" customWidth="1"/>
    <col min="11773" max="11773" width="0" style="1" hidden="1" customWidth="1"/>
    <col min="11774" max="11774" width="88.7109375" style="1" customWidth="1"/>
    <col min="11775" max="11775" width="16.28515625" style="1" customWidth="1"/>
    <col min="11776" max="11776" width="0" style="1" hidden="1" customWidth="1"/>
    <col min="11777" max="11777" width="22.28515625" style="1" customWidth="1"/>
    <col min="11778" max="11778" width="20.42578125" style="1" customWidth="1"/>
    <col min="11779" max="11779" width="9.42578125" style="1" customWidth="1"/>
    <col min="11780" max="11780" width="16" style="1" customWidth="1"/>
    <col min="11781" max="11783" width="9.42578125" style="1" customWidth="1"/>
    <col min="11784" max="12027" width="9.140625" style="1"/>
    <col min="12028" max="12028" width="39.85546875" style="1" customWidth="1"/>
    <col min="12029" max="12029" width="0" style="1" hidden="1" customWidth="1"/>
    <col min="12030" max="12030" width="88.7109375" style="1" customWidth="1"/>
    <col min="12031" max="12031" width="16.28515625" style="1" customWidth="1"/>
    <col min="12032" max="12032" width="0" style="1" hidden="1" customWidth="1"/>
    <col min="12033" max="12033" width="22.28515625" style="1" customWidth="1"/>
    <col min="12034" max="12034" width="20.42578125" style="1" customWidth="1"/>
    <col min="12035" max="12035" width="9.42578125" style="1" customWidth="1"/>
    <col min="12036" max="12036" width="16" style="1" customWidth="1"/>
    <col min="12037" max="12039" width="9.42578125" style="1" customWidth="1"/>
    <col min="12040" max="12283" width="9.140625" style="1"/>
    <col min="12284" max="12284" width="39.85546875" style="1" customWidth="1"/>
    <col min="12285" max="12285" width="0" style="1" hidden="1" customWidth="1"/>
    <col min="12286" max="12286" width="88.7109375" style="1" customWidth="1"/>
    <col min="12287" max="12287" width="16.28515625" style="1" customWidth="1"/>
    <col min="12288" max="12288" width="0" style="1" hidden="1" customWidth="1"/>
    <col min="12289" max="12289" width="22.28515625" style="1" customWidth="1"/>
    <col min="12290" max="12290" width="20.42578125" style="1" customWidth="1"/>
    <col min="12291" max="12291" width="9.42578125" style="1" customWidth="1"/>
    <col min="12292" max="12292" width="16" style="1" customWidth="1"/>
    <col min="12293" max="12295" width="9.42578125" style="1" customWidth="1"/>
    <col min="12296" max="12539" width="9.140625" style="1"/>
    <col min="12540" max="12540" width="39.85546875" style="1" customWidth="1"/>
    <col min="12541" max="12541" width="0" style="1" hidden="1" customWidth="1"/>
    <col min="12542" max="12542" width="88.7109375" style="1" customWidth="1"/>
    <col min="12543" max="12543" width="16.28515625" style="1" customWidth="1"/>
    <col min="12544" max="12544" width="0" style="1" hidden="1" customWidth="1"/>
    <col min="12545" max="12545" width="22.28515625" style="1" customWidth="1"/>
    <col min="12546" max="12546" width="20.42578125" style="1" customWidth="1"/>
    <col min="12547" max="12547" width="9.42578125" style="1" customWidth="1"/>
    <col min="12548" max="12548" width="16" style="1" customWidth="1"/>
    <col min="12549" max="12551" width="9.42578125" style="1" customWidth="1"/>
    <col min="12552" max="12795" width="9.140625" style="1"/>
    <col min="12796" max="12796" width="39.85546875" style="1" customWidth="1"/>
    <col min="12797" max="12797" width="0" style="1" hidden="1" customWidth="1"/>
    <col min="12798" max="12798" width="88.7109375" style="1" customWidth="1"/>
    <col min="12799" max="12799" width="16.28515625" style="1" customWidth="1"/>
    <col min="12800" max="12800" width="0" style="1" hidden="1" customWidth="1"/>
    <col min="12801" max="12801" width="22.28515625" style="1" customWidth="1"/>
    <col min="12802" max="12802" width="20.42578125" style="1" customWidth="1"/>
    <col min="12803" max="12803" width="9.42578125" style="1" customWidth="1"/>
    <col min="12804" max="12804" width="16" style="1" customWidth="1"/>
    <col min="12805" max="12807" width="9.42578125" style="1" customWidth="1"/>
    <col min="12808" max="13051" width="9.140625" style="1"/>
    <col min="13052" max="13052" width="39.85546875" style="1" customWidth="1"/>
    <col min="13053" max="13053" width="0" style="1" hidden="1" customWidth="1"/>
    <col min="13054" max="13054" width="88.7109375" style="1" customWidth="1"/>
    <col min="13055" max="13055" width="16.28515625" style="1" customWidth="1"/>
    <col min="13056" max="13056" width="0" style="1" hidden="1" customWidth="1"/>
    <col min="13057" max="13057" width="22.28515625" style="1" customWidth="1"/>
    <col min="13058" max="13058" width="20.42578125" style="1" customWidth="1"/>
    <col min="13059" max="13059" width="9.42578125" style="1" customWidth="1"/>
    <col min="13060" max="13060" width="16" style="1" customWidth="1"/>
    <col min="13061" max="13063" width="9.42578125" style="1" customWidth="1"/>
    <col min="13064" max="13307" width="9.140625" style="1"/>
    <col min="13308" max="13308" width="39.85546875" style="1" customWidth="1"/>
    <col min="13309" max="13309" width="0" style="1" hidden="1" customWidth="1"/>
    <col min="13310" max="13310" width="88.7109375" style="1" customWidth="1"/>
    <col min="13311" max="13311" width="16.28515625" style="1" customWidth="1"/>
    <col min="13312" max="13312" width="0" style="1" hidden="1" customWidth="1"/>
    <col min="13313" max="13313" width="22.28515625" style="1" customWidth="1"/>
    <col min="13314" max="13314" width="20.42578125" style="1" customWidth="1"/>
    <col min="13315" max="13315" width="9.42578125" style="1" customWidth="1"/>
    <col min="13316" max="13316" width="16" style="1" customWidth="1"/>
    <col min="13317" max="13319" width="9.42578125" style="1" customWidth="1"/>
    <col min="13320" max="13563" width="9.140625" style="1"/>
    <col min="13564" max="13564" width="39.85546875" style="1" customWidth="1"/>
    <col min="13565" max="13565" width="0" style="1" hidden="1" customWidth="1"/>
    <col min="13566" max="13566" width="88.7109375" style="1" customWidth="1"/>
    <col min="13567" max="13567" width="16.28515625" style="1" customWidth="1"/>
    <col min="13568" max="13568" width="0" style="1" hidden="1" customWidth="1"/>
    <col min="13569" max="13569" width="22.28515625" style="1" customWidth="1"/>
    <col min="13570" max="13570" width="20.42578125" style="1" customWidth="1"/>
    <col min="13571" max="13571" width="9.42578125" style="1" customWidth="1"/>
    <col min="13572" max="13572" width="16" style="1" customWidth="1"/>
    <col min="13573" max="13575" width="9.42578125" style="1" customWidth="1"/>
    <col min="13576" max="13819" width="9.140625" style="1"/>
    <col min="13820" max="13820" width="39.85546875" style="1" customWidth="1"/>
    <col min="13821" max="13821" width="0" style="1" hidden="1" customWidth="1"/>
    <col min="13822" max="13822" width="88.7109375" style="1" customWidth="1"/>
    <col min="13823" max="13823" width="16.28515625" style="1" customWidth="1"/>
    <col min="13824" max="13824" width="0" style="1" hidden="1" customWidth="1"/>
    <col min="13825" max="13825" width="22.28515625" style="1" customWidth="1"/>
    <col min="13826" max="13826" width="20.42578125" style="1" customWidth="1"/>
    <col min="13827" max="13827" width="9.42578125" style="1" customWidth="1"/>
    <col min="13828" max="13828" width="16" style="1" customWidth="1"/>
    <col min="13829" max="13831" width="9.42578125" style="1" customWidth="1"/>
    <col min="13832" max="14075" width="9.140625" style="1"/>
    <col min="14076" max="14076" width="39.85546875" style="1" customWidth="1"/>
    <col min="14077" max="14077" width="0" style="1" hidden="1" customWidth="1"/>
    <col min="14078" max="14078" width="88.7109375" style="1" customWidth="1"/>
    <col min="14079" max="14079" width="16.28515625" style="1" customWidth="1"/>
    <col min="14080" max="14080" width="0" style="1" hidden="1" customWidth="1"/>
    <col min="14081" max="14081" width="22.28515625" style="1" customWidth="1"/>
    <col min="14082" max="14082" width="20.42578125" style="1" customWidth="1"/>
    <col min="14083" max="14083" width="9.42578125" style="1" customWidth="1"/>
    <col min="14084" max="14084" width="16" style="1" customWidth="1"/>
    <col min="14085" max="14087" width="9.42578125" style="1" customWidth="1"/>
    <col min="14088" max="14331" width="9.140625" style="1"/>
    <col min="14332" max="14332" width="39.85546875" style="1" customWidth="1"/>
    <col min="14333" max="14333" width="0" style="1" hidden="1" customWidth="1"/>
    <col min="14334" max="14334" width="88.7109375" style="1" customWidth="1"/>
    <col min="14335" max="14335" width="16.28515625" style="1" customWidth="1"/>
    <col min="14336" max="14336" width="0" style="1" hidden="1" customWidth="1"/>
    <col min="14337" max="14337" width="22.28515625" style="1" customWidth="1"/>
    <col min="14338" max="14338" width="20.42578125" style="1" customWidth="1"/>
    <col min="14339" max="14339" width="9.42578125" style="1" customWidth="1"/>
    <col min="14340" max="14340" width="16" style="1" customWidth="1"/>
    <col min="14341" max="14343" width="9.42578125" style="1" customWidth="1"/>
    <col min="14344" max="14587" width="9.140625" style="1"/>
    <col min="14588" max="14588" width="39.85546875" style="1" customWidth="1"/>
    <col min="14589" max="14589" width="0" style="1" hidden="1" customWidth="1"/>
    <col min="14590" max="14590" width="88.7109375" style="1" customWidth="1"/>
    <col min="14591" max="14591" width="16.28515625" style="1" customWidth="1"/>
    <col min="14592" max="14592" width="0" style="1" hidden="1" customWidth="1"/>
    <col min="14593" max="14593" width="22.28515625" style="1" customWidth="1"/>
    <col min="14594" max="14594" width="20.42578125" style="1" customWidth="1"/>
    <col min="14595" max="14595" width="9.42578125" style="1" customWidth="1"/>
    <col min="14596" max="14596" width="16" style="1" customWidth="1"/>
    <col min="14597" max="14599" width="9.42578125" style="1" customWidth="1"/>
    <col min="14600" max="14843" width="9.140625" style="1"/>
    <col min="14844" max="14844" width="39.85546875" style="1" customWidth="1"/>
    <col min="14845" max="14845" width="0" style="1" hidden="1" customWidth="1"/>
    <col min="14846" max="14846" width="88.7109375" style="1" customWidth="1"/>
    <col min="14847" max="14847" width="16.28515625" style="1" customWidth="1"/>
    <col min="14848" max="14848" width="0" style="1" hidden="1" customWidth="1"/>
    <col min="14849" max="14849" width="22.28515625" style="1" customWidth="1"/>
    <col min="14850" max="14850" width="20.42578125" style="1" customWidth="1"/>
    <col min="14851" max="14851" width="9.42578125" style="1" customWidth="1"/>
    <col min="14852" max="14852" width="16" style="1" customWidth="1"/>
    <col min="14853" max="14855" width="9.42578125" style="1" customWidth="1"/>
    <col min="14856" max="15099" width="9.140625" style="1"/>
    <col min="15100" max="15100" width="39.85546875" style="1" customWidth="1"/>
    <col min="15101" max="15101" width="0" style="1" hidden="1" customWidth="1"/>
    <col min="15102" max="15102" width="88.7109375" style="1" customWidth="1"/>
    <col min="15103" max="15103" width="16.28515625" style="1" customWidth="1"/>
    <col min="15104" max="15104" width="0" style="1" hidden="1" customWidth="1"/>
    <col min="15105" max="15105" width="22.28515625" style="1" customWidth="1"/>
    <col min="15106" max="15106" width="20.42578125" style="1" customWidth="1"/>
    <col min="15107" max="15107" width="9.42578125" style="1" customWidth="1"/>
    <col min="15108" max="15108" width="16" style="1" customWidth="1"/>
    <col min="15109" max="15111" width="9.42578125" style="1" customWidth="1"/>
    <col min="15112" max="15355" width="9.140625" style="1"/>
    <col min="15356" max="15356" width="39.85546875" style="1" customWidth="1"/>
    <col min="15357" max="15357" width="0" style="1" hidden="1" customWidth="1"/>
    <col min="15358" max="15358" width="88.7109375" style="1" customWidth="1"/>
    <col min="15359" max="15359" width="16.28515625" style="1" customWidth="1"/>
    <col min="15360" max="15360" width="0" style="1" hidden="1" customWidth="1"/>
    <col min="15361" max="15361" width="22.28515625" style="1" customWidth="1"/>
    <col min="15362" max="15362" width="20.42578125" style="1" customWidth="1"/>
    <col min="15363" max="15363" width="9.42578125" style="1" customWidth="1"/>
    <col min="15364" max="15364" width="16" style="1" customWidth="1"/>
    <col min="15365" max="15367" width="9.42578125" style="1" customWidth="1"/>
    <col min="15368" max="15611" width="9.140625" style="1"/>
    <col min="15612" max="15612" width="39.85546875" style="1" customWidth="1"/>
    <col min="15613" max="15613" width="0" style="1" hidden="1" customWidth="1"/>
    <col min="15614" max="15614" width="88.7109375" style="1" customWidth="1"/>
    <col min="15615" max="15615" width="16.28515625" style="1" customWidth="1"/>
    <col min="15616" max="15616" width="0" style="1" hidden="1" customWidth="1"/>
    <col min="15617" max="15617" width="22.28515625" style="1" customWidth="1"/>
    <col min="15618" max="15618" width="20.42578125" style="1" customWidth="1"/>
    <col min="15619" max="15619" width="9.42578125" style="1" customWidth="1"/>
    <col min="15620" max="15620" width="16" style="1" customWidth="1"/>
    <col min="15621" max="15623" width="9.42578125" style="1" customWidth="1"/>
    <col min="15624" max="15867" width="9.140625" style="1"/>
    <col min="15868" max="15868" width="39.85546875" style="1" customWidth="1"/>
    <col min="15869" max="15869" width="0" style="1" hidden="1" customWidth="1"/>
    <col min="15870" max="15870" width="88.7109375" style="1" customWidth="1"/>
    <col min="15871" max="15871" width="16.28515625" style="1" customWidth="1"/>
    <col min="15872" max="15872" width="0" style="1" hidden="1" customWidth="1"/>
    <col min="15873" max="15873" width="22.28515625" style="1" customWidth="1"/>
    <col min="15874" max="15874" width="20.42578125" style="1" customWidth="1"/>
    <col min="15875" max="15875" width="9.42578125" style="1" customWidth="1"/>
    <col min="15876" max="15876" width="16" style="1" customWidth="1"/>
    <col min="15877" max="15879" width="9.42578125" style="1" customWidth="1"/>
    <col min="15880" max="16123" width="9.140625" style="1"/>
    <col min="16124" max="16124" width="39.85546875" style="1" customWidth="1"/>
    <col min="16125" max="16125" width="0" style="1" hidden="1" customWidth="1"/>
    <col min="16126" max="16126" width="88.7109375" style="1" customWidth="1"/>
    <col min="16127" max="16127" width="16.28515625" style="1" customWidth="1"/>
    <col min="16128" max="16128" width="0" style="1" hidden="1" customWidth="1"/>
    <col min="16129" max="16129" width="22.28515625" style="1" customWidth="1"/>
    <col min="16130" max="16130" width="20.42578125" style="1" customWidth="1"/>
    <col min="16131" max="16131" width="9.42578125" style="1" customWidth="1"/>
    <col min="16132" max="16132" width="16" style="1" customWidth="1"/>
    <col min="16133" max="16135" width="9.42578125" style="1" customWidth="1"/>
    <col min="16136" max="16384" width="9.140625" style="1"/>
  </cols>
  <sheetData>
    <row r="1" spans="1:17" ht="15.6" x14ac:dyDescent="0.3">
      <c r="C1" s="139"/>
      <c r="D1" s="151"/>
    </row>
    <row r="2" spans="1:17" ht="63" customHeight="1" x14ac:dyDescent="0.25">
      <c r="B2" s="178" t="s">
        <v>159</v>
      </c>
      <c r="C2" s="178"/>
      <c r="D2" s="178"/>
    </row>
    <row r="4" spans="1:17" ht="34.5" customHeight="1" x14ac:dyDescent="0.25">
      <c r="A4" s="5" t="s">
        <v>0</v>
      </c>
      <c r="B4" s="161" t="s">
        <v>1</v>
      </c>
      <c r="C4" s="140" t="s">
        <v>29</v>
      </c>
      <c r="D4" s="152" t="s">
        <v>3</v>
      </c>
      <c r="E4" s="6" t="s">
        <v>36</v>
      </c>
      <c r="F4" s="7"/>
      <c r="G4" s="7"/>
      <c r="H4" s="8"/>
      <c r="I4" s="8"/>
    </row>
    <row r="5" spans="1:17" ht="41.45" customHeight="1" x14ac:dyDescent="0.25">
      <c r="A5" s="5">
        <v>1</v>
      </c>
      <c r="B5" s="162" t="s">
        <v>147</v>
      </c>
      <c r="C5" s="141">
        <f>34000+24000</f>
        <v>58000</v>
      </c>
      <c r="D5" s="152" t="s">
        <v>43</v>
      </c>
      <c r="E5" s="158" t="s">
        <v>148</v>
      </c>
      <c r="F5" s="9"/>
      <c r="G5" s="8"/>
      <c r="H5" s="8"/>
      <c r="I5" s="8"/>
    </row>
    <row r="6" spans="1:17" ht="23.45" customHeight="1" x14ac:dyDescent="0.25">
      <c r="A6" s="5">
        <v>2</v>
      </c>
      <c r="B6" s="162" t="s">
        <v>180</v>
      </c>
      <c r="C6" s="165">
        <v>19500</v>
      </c>
      <c r="D6" s="152" t="s">
        <v>43</v>
      </c>
      <c r="E6" s="158" t="s">
        <v>182</v>
      </c>
      <c r="F6" s="9"/>
      <c r="G6" s="8"/>
      <c r="H6" s="8"/>
      <c r="I6" s="8"/>
    </row>
    <row r="7" spans="1:17" ht="23.45" customHeight="1" x14ac:dyDescent="0.25">
      <c r="A7" s="5">
        <v>3</v>
      </c>
      <c r="B7" s="162" t="s">
        <v>181</v>
      </c>
      <c r="C7" s="165">
        <v>2796.61</v>
      </c>
      <c r="D7" s="152" t="s">
        <v>43</v>
      </c>
      <c r="E7" s="158" t="s">
        <v>183</v>
      </c>
      <c r="F7" s="9"/>
      <c r="G7" s="8"/>
      <c r="H7" s="8"/>
      <c r="I7" s="8"/>
    </row>
    <row r="8" spans="1:17" ht="23.45" customHeight="1" x14ac:dyDescent="0.25">
      <c r="A8" s="5">
        <v>4</v>
      </c>
      <c r="B8" s="162" t="s">
        <v>184</v>
      </c>
      <c r="C8" s="141">
        <v>9150</v>
      </c>
      <c r="D8" s="152" t="s">
        <v>43</v>
      </c>
      <c r="E8" s="158" t="s">
        <v>186</v>
      </c>
      <c r="F8" s="9"/>
      <c r="G8" s="8"/>
      <c r="H8" s="8"/>
      <c r="I8" s="8"/>
    </row>
    <row r="9" spans="1:17" ht="23.45" customHeight="1" x14ac:dyDescent="0.25">
      <c r="A9" s="5">
        <v>5</v>
      </c>
      <c r="B9" s="162" t="s">
        <v>154</v>
      </c>
      <c r="C9" s="141">
        <v>33166.75</v>
      </c>
      <c r="D9" s="152" t="s">
        <v>37</v>
      </c>
      <c r="E9" s="158" t="s">
        <v>38</v>
      </c>
      <c r="F9" s="9"/>
      <c r="G9" s="8"/>
      <c r="H9" s="8"/>
      <c r="I9" s="8"/>
    </row>
    <row r="10" spans="1:17" ht="23.45" customHeight="1" x14ac:dyDescent="0.25">
      <c r="A10" s="5">
        <v>6</v>
      </c>
      <c r="B10" s="162" t="s">
        <v>161</v>
      </c>
      <c r="C10" s="165">
        <f>423.73+423.73+6694.92+508.47+3644.07</f>
        <v>11694.92</v>
      </c>
      <c r="D10" s="152" t="s">
        <v>75</v>
      </c>
      <c r="E10" s="158" t="s">
        <v>62</v>
      </c>
      <c r="F10" s="9"/>
      <c r="G10" s="8"/>
      <c r="H10" s="8"/>
      <c r="I10" s="8"/>
    </row>
    <row r="11" spans="1:17" ht="23.45" customHeight="1" x14ac:dyDescent="0.25">
      <c r="A11" s="5">
        <v>7</v>
      </c>
      <c r="B11" s="162" t="s">
        <v>162</v>
      </c>
      <c r="C11" s="165">
        <f>3755.15+5221.55+2940.6+2545.08+2570.66+2575.34</f>
        <v>19608.38</v>
      </c>
      <c r="D11" s="152" t="s">
        <v>75</v>
      </c>
      <c r="E11" s="158" t="s">
        <v>62</v>
      </c>
      <c r="F11" s="9"/>
      <c r="G11" s="8"/>
      <c r="H11" s="8"/>
      <c r="I11" s="8"/>
    </row>
    <row r="12" spans="1:17" ht="23.45" customHeight="1" x14ac:dyDescent="0.25">
      <c r="A12" s="5">
        <v>8</v>
      </c>
      <c r="B12" s="162" t="s">
        <v>163</v>
      </c>
      <c r="C12" s="165">
        <f>27983.7769/1.18+9508.1753/1.18</f>
        <v>31772.840847457632</v>
      </c>
      <c r="D12" s="152" t="s">
        <v>41</v>
      </c>
      <c r="E12" s="158" t="s">
        <v>42</v>
      </c>
      <c r="F12" s="9"/>
      <c r="G12" s="8"/>
      <c r="H12" s="8"/>
      <c r="I12" s="8"/>
    </row>
    <row r="13" spans="1:17" ht="23.45" customHeight="1" x14ac:dyDescent="0.25">
      <c r="A13" s="5">
        <v>9</v>
      </c>
      <c r="B13" s="162" t="s">
        <v>179</v>
      </c>
      <c r="C13" s="165">
        <v>7008.48</v>
      </c>
      <c r="D13" s="152" t="s">
        <v>41</v>
      </c>
      <c r="E13" s="158" t="s">
        <v>42</v>
      </c>
      <c r="F13" s="9"/>
      <c r="G13" s="8"/>
      <c r="H13" s="8"/>
      <c r="I13" s="8"/>
    </row>
    <row r="14" spans="1:17" ht="36" customHeight="1" x14ac:dyDescent="0.25">
      <c r="A14" s="5">
        <v>10</v>
      </c>
      <c r="B14" s="162" t="s">
        <v>187</v>
      </c>
      <c r="C14" s="141">
        <f>SUM(F14:Q14)+6573</f>
        <v>15355.650000000001</v>
      </c>
      <c r="D14" s="152" t="s">
        <v>171</v>
      </c>
      <c r="E14" s="158"/>
      <c r="F14" s="9">
        <v>50</v>
      </c>
      <c r="G14" s="8">
        <f>350+205+72+144.19</f>
        <v>771.19</v>
      </c>
      <c r="H14" s="8">
        <f>3265+500</f>
        <v>3765</v>
      </c>
      <c r="I14" s="8">
        <v>600</v>
      </c>
      <c r="J14" s="1">
        <v>300</v>
      </c>
      <c r="K14" s="1">
        <v>300</v>
      </c>
      <c r="L14" s="1">
        <v>310</v>
      </c>
      <c r="M14" s="1">
        <v>700</v>
      </c>
      <c r="N14" s="1">
        <v>117.18</v>
      </c>
      <c r="O14" s="1">
        <v>1412</v>
      </c>
      <c r="P14" s="1">
        <v>189.28</v>
      </c>
      <c r="Q14" s="1">
        <f>45+123+100</f>
        <v>268</v>
      </c>
    </row>
    <row r="15" spans="1:17" ht="23.45" customHeight="1" x14ac:dyDescent="0.25">
      <c r="A15" s="5">
        <v>11</v>
      </c>
      <c r="B15" s="162" t="s">
        <v>39</v>
      </c>
      <c r="C15" s="141">
        <f>SUM(F15:K15)</f>
        <v>11300</v>
      </c>
      <c r="D15" s="152" t="s">
        <v>171</v>
      </c>
      <c r="E15" s="158"/>
      <c r="F15" s="9">
        <v>700</v>
      </c>
      <c r="G15" s="8">
        <v>700</v>
      </c>
      <c r="H15" s="8">
        <v>700</v>
      </c>
      <c r="I15" s="8">
        <v>2000</v>
      </c>
      <c r="J15" s="1">
        <v>2000</v>
      </c>
      <c r="K15" s="1">
        <f>2100+100+3000</f>
        <v>5200</v>
      </c>
    </row>
    <row r="16" spans="1:17" ht="23.45" customHeight="1" x14ac:dyDescent="0.25">
      <c r="A16" s="5">
        <v>12</v>
      </c>
      <c r="B16" s="162" t="s">
        <v>172</v>
      </c>
      <c r="C16" s="141">
        <v>39888.11</v>
      </c>
      <c r="D16" s="152" t="s">
        <v>173</v>
      </c>
      <c r="E16" s="158"/>
      <c r="F16" s="9"/>
      <c r="G16" s="8"/>
      <c r="H16" s="8"/>
      <c r="I16" s="8"/>
    </row>
    <row r="17" spans="1:9" ht="23.45" customHeight="1" x14ac:dyDescent="0.25">
      <c r="A17" s="5">
        <v>13</v>
      </c>
      <c r="B17" s="162" t="s">
        <v>174</v>
      </c>
      <c r="C17" s="141">
        <f>44000+2100</f>
        <v>46100</v>
      </c>
      <c r="D17" s="152" t="s">
        <v>175</v>
      </c>
      <c r="E17" s="159" t="s">
        <v>176</v>
      </c>
      <c r="F17" s="9"/>
      <c r="G17" s="8"/>
      <c r="H17" s="8"/>
      <c r="I17" s="8"/>
    </row>
    <row r="18" spans="1:9" ht="23.45" customHeight="1" x14ac:dyDescent="0.25">
      <c r="A18" s="5">
        <v>14</v>
      </c>
      <c r="B18" s="162" t="s">
        <v>177</v>
      </c>
      <c r="C18" s="141">
        <v>40974.18</v>
      </c>
      <c r="D18" s="152"/>
      <c r="E18" s="158" t="s">
        <v>178</v>
      </c>
      <c r="F18" s="9"/>
      <c r="G18" s="8"/>
      <c r="H18" s="8"/>
      <c r="I18" s="8"/>
    </row>
    <row r="19" spans="1:9" s="17" customFormat="1" ht="24.75" customHeight="1" x14ac:dyDescent="0.25">
      <c r="A19" s="74"/>
      <c r="B19" s="163"/>
      <c r="C19" s="149">
        <f>SUM(C5:C18)</f>
        <v>346315.92084745766</v>
      </c>
      <c r="D19" s="153"/>
      <c r="E19" s="77"/>
      <c r="F19" s="16"/>
    </row>
    <row r="20" spans="1:9" ht="12.75" customHeight="1" x14ac:dyDescent="0.25">
      <c r="A20" s="72"/>
      <c r="B20" s="164"/>
      <c r="C20" s="142"/>
      <c r="D20" s="154"/>
      <c r="E20" s="11"/>
      <c r="F20" s="10"/>
    </row>
    <row r="21" spans="1:9" x14ac:dyDescent="0.25">
      <c r="C21" s="143"/>
      <c r="D21" s="155"/>
      <c r="E21" s="10"/>
      <c r="F21" s="10"/>
    </row>
    <row r="22" spans="1:9" s="17" customFormat="1" x14ac:dyDescent="0.25">
      <c r="B22" s="40" t="s">
        <v>78</v>
      </c>
      <c r="C22" s="40"/>
      <c r="D22" s="55" t="s">
        <v>86</v>
      </c>
      <c r="E22" s="16"/>
      <c r="F22" s="16"/>
    </row>
    <row r="23" spans="1:9" s="17" customFormat="1" x14ac:dyDescent="0.25">
      <c r="B23" s="40"/>
      <c r="C23" s="40"/>
      <c r="D23" s="55"/>
      <c r="E23" s="16"/>
      <c r="F23" s="16"/>
    </row>
    <row r="24" spans="1:9" s="17" customFormat="1" x14ac:dyDescent="0.25">
      <c r="B24" s="40"/>
      <c r="C24" s="40"/>
      <c r="D24" s="55"/>
      <c r="E24" s="16"/>
      <c r="F24" s="16"/>
    </row>
    <row r="25" spans="1:9" s="17" customFormat="1" x14ac:dyDescent="0.25">
      <c r="B25" s="40" t="s">
        <v>12</v>
      </c>
      <c r="C25" s="40"/>
      <c r="D25" s="55" t="s">
        <v>13</v>
      </c>
      <c r="E25" s="16"/>
      <c r="F25" s="16"/>
    </row>
    <row r="26" spans="1:9" x14ac:dyDescent="0.25">
      <c r="B26" s="51"/>
      <c r="C26" s="51"/>
      <c r="D26" s="51"/>
      <c r="E26" s="10"/>
      <c r="F26" s="10"/>
    </row>
    <row r="27" spans="1:9" x14ac:dyDescent="0.25">
      <c r="B27" s="2"/>
      <c r="C27" s="4"/>
      <c r="D27" s="4"/>
    </row>
    <row r="28" spans="1:9" x14ac:dyDescent="0.25">
      <c r="B28" s="2"/>
      <c r="C28" s="4"/>
      <c r="D28" s="2"/>
    </row>
  </sheetData>
  <mergeCells count="1">
    <mergeCell ref="B2:D2"/>
  </mergeCells>
  <pageMargins left="0.7" right="0.7" top="0.75" bottom="0.75" header="0.3" footer="0.3"/>
  <pageSetup paperSize="9" scale="9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39"/>
  <sheetViews>
    <sheetView tabSelected="1" zoomScaleNormal="100" workbookViewId="0">
      <selection activeCell="D51" sqref="D51"/>
    </sheetView>
  </sheetViews>
  <sheetFormatPr defaultColWidth="9.140625" defaultRowHeight="15" x14ac:dyDescent="0.25"/>
  <cols>
    <col min="1" max="1" width="2.7109375" style="110" customWidth="1"/>
    <col min="2" max="2" width="23.7109375" style="111" customWidth="1"/>
    <col min="3" max="3" width="13.7109375" style="111" hidden="1" customWidth="1"/>
    <col min="4" max="4" width="12" style="112" customWidth="1"/>
    <col min="5" max="5" width="11" style="112" customWidth="1"/>
    <col min="6" max="6" width="11.28515625" style="111" customWidth="1"/>
    <col min="7" max="7" width="10.7109375" style="111" customWidth="1"/>
    <col min="8" max="16384" width="9.140625" style="111"/>
  </cols>
  <sheetData>
    <row r="1" spans="1:7" ht="15.75" thickBot="1" x14ac:dyDescent="0.3">
      <c r="B1" s="111" t="s">
        <v>45</v>
      </c>
      <c r="D1" s="112" t="s">
        <v>98</v>
      </c>
      <c r="F1" s="179"/>
      <c r="G1" s="179"/>
    </row>
    <row r="2" spans="1:7" ht="14.45" x14ac:dyDescent="0.3">
      <c r="F2" s="180"/>
      <c r="G2" s="181"/>
    </row>
    <row r="3" spans="1:7" s="93" customFormat="1" ht="30" x14ac:dyDescent="0.25">
      <c r="A3" s="91"/>
      <c r="B3" s="113" t="s">
        <v>99</v>
      </c>
      <c r="C3" s="114" t="s">
        <v>100</v>
      </c>
      <c r="D3" s="115" t="s">
        <v>101</v>
      </c>
      <c r="E3" s="116" t="s">
        <v>102</v>
      </c>
      <c r="F3" s="182" t="s">
        <v>103</v>
      </c>
      <c r="G3" s="183"/>
    </row>
    <row r="4" spans="1:7" x14ac:dyDescent="0.25">
      <c r="B4" s="117"/>
      <c r="C4" s="117"/>
      <c r="D4" s="118"/>
      <c r="E4" s="119"/>
      <c r="F4" s="120" t="s">
        <v>104</v>
      </c>
      <c r="G4" s="120" t="s">
        <v>105</v>
      </c>
    </row>
    <row r="5" spans="1:7" x14ac:dyDescent="0.25">
      <c r="B5" s="117" t="s">
        <v>46</v>
      </c>
      <c r="C5" s="118">
        <f>D5/12</f>
        <v>0</v>
      </c>
      <c r="D5" s="118">
        <f>(F5+G5)/1.18</f>
        <v>0</v>
      </c>
      <c r="E5" s="122">
        <f>D5/62846752</f>
        <v>0</v>
      </c>
      <c r="F5" s="118"/>
      <c r="G5" s="118"/>
    </row>
    <row r="6" spans="1:7" x14ac:dyDescent="0.25">
      <c r="B6" s="117" t="s">
        <v>106</v>
      </c>
      <c r="C6" s="118">
        <f>D6/8</f>
        <v>505754.02330508485</v>
      </c>
      <c r="D6" s="118">
        <f t="shared" ref="D6:D12" si="0">(F6+G6)/1.18</f>
        <v>4046032.1864406788</v>
      </c>
      <c r="E6" s="122">
        <f t="shared" ref="E6:E12" si="1">D6/62846752</f>
        <v>6.4379336364760412E-2</v>
      </c>
      <c r="F6" s="118">
        <v>4774317.9800000004</v>
      </c>
      <c r="G6" s="118"/>
    </row>
    <row r="7" spans="1:7" x14ac:dyDescent="0.25">
      <c r="B7" s="117" t="s">
        <v>107</v>
      </c>
      <c r="C7" s="118">
        <f t="shared" ref="C7:C13" si="2">D7/12</f>
        <v>271.89265536723167</v>
      </c>
      <c r="D7" s="118">
        <f t="shared" si="0"/>
        <v>3262.71186440678</v>
      </c>
      <c r="E7" s="122">
        <f t="shared" si="1"/>
        <v>5.1915361742270788E-5</v>
      </c>
      <c r="F7" s="118"/>
      <c r="G7" s="118">
        <v>3850</v>
      </c>
    </row>
    <row r="8" spans="1:7" x14ac:dyDescent="0.25">
      <c r="B8" s="117" t="s">
        <v>108</v>
      </c>
      <c r="C8" s="118">
        <f t="shared" si="2"/>
        <v>1553.6723163841809</v>
      </c>
      <c r="D8" s="118">
        <f t="shared" si="0"/>
        <v>18644.067796610172</v>
      </c>
      <c r="E8" s="122">
        <f t="shared" si="1"/>
        <v>2.9665920995583305E-4</v>
      </c>
      <c r="F8" s="118"/>
      <c r="G8" s="118">
        <v>22000</v>
      </c>
    </row>
    <row r="9" spans="1:7" x14ac:dyDescent="0.25">
      <c r="B9" s="117" t="s">
        <v>109</v>
      </c>
      <c r="C9" s="118">
        <f t="shared" si="2"/>
        <v>181797.54449152542</v>
      </c>
      <c r="D9" s="118">
        <f t="shared" si="0"/>
        <v>2181570.5338983051</v>
      </c>
      <c r="E9" s="122">
        <f t="shared" si="1"/>
        <v>3.4712542247184154E-2</v>
      </c>
      <c r="F9" s="118"/>
      <c r="G9" s="118">
        <v>2574253.23</v>
      </c>
    </row>
    <row r="10" spans="1:7" x14ac:dyDescent="0.25">
      <c r="B10" s="117" t="s">
        <v>110</v>
      </c>
      <c r="C10" s="118">
        <f t="shared" si="2"/>
        <v>388.41807909604523</v>
      </c>
      <c r="D10" s="118">
        <f t="shared" si="0"/>
        <v>4661.016949152543</v>
      </c>
      <c r="E10" s="122">
        <f t="shared" si="1"/>
        <v>7.4164802488958263E-5</v>
      </c>
      <c r="F10" s="118"/>
      <c r="G10" s="118">
        <v>5500</v>
      </c>
    </row>
    <row r="11" spans="1:7" x14ac:dyDescent="0.25">
      <c r="B11" s="117" t="s">
        <v>111</v>
      </c>
      <c r="C11" s="118">
        <f t="shared" si="2"/>
        <v>38.841807909604519</v>
      </c>
      <c r="D11" s="118">
        <f t="shared" si="0"/>
        <v>466.10169491525426</v>
      </c>
      <c r="E11" s="122">
        <f t="shared" si="1"/>
        <v>7.4164802488958258E-6</v>
      </c>
      <c r="F11" s="118"/>
      <c r="G11" s="118">
        <v>550</v>
      </c>
    </row>
    <row r="12" spans="1:7" x14ac:dyDescent="0.25">
      <c r="B12" s="117" t="s">
        <v>112</v>
      </c>
      <c r="C12" s="118">
        <f t="shared" si="2"/>
        <v>3071.7295197740114</v>
      </c>
      <c r="D12" s="118">
        <f t="shared" si="0"/>
        <v>36860.754237288136</v>
      </c>
      <c r="E12" s="122">
        <f t="shared" si="1"/>
        <v>5.8651804690381033E-4</v>
      </c>
      <c r="F12" s="118"/>
      <c r="G12" s="118">
        <f>42945.69+550</f>
        <v>43495.69</v>
      </c>
    </row>
    <row r="13" spans="1:7" s="93" customFormat="1" ht="15.75" thickBot="1" x14ac:dyDescent="0.3">
      <c r="A13" s="91"/>
      <c r="B13" s="93" t="s">
        <v>113</v>
      </c>
      <c r="C13" s="118">
        <f t="shared" si="2"/>
        <v>524291.44774011301</v>
      </c>
      <c r="D13" s="118">
        <f>(F13+G13)/1.18</f>
        <v>6291497.3728813566</v>
      </c>
      <c r="E13" s="123">
        <f>SUM(E5:E12)</f>
        <v>0.10010855251328432</v>
      </c>
      <c r="F13" s="124">
        <f>SUM(F5:F12)</f>
        <v>4774317.9800000004</v>
      </c>
      <c r="G13" s="124">
        <f>SUM(G5:G12)</f>
        <v>2649648.92</v>
      </c>
    </row>
    <row r="14" spans="1:7" ht="14.45" x14ac:dyDescent="0.3">
      <c r="D14" s="123"/>
      <c r="E14" s="123"/>
      <c r="F14" s="112"/>
      <c r="G14" s="112"/>
    </row>
    <row r="15" spans="1:7" x14ac:dyDescent="0.25">
      <c r="B15" s="111" t="s">
        <v>47</v>
      </c>
      <c r="D15" s="123"/>
      <c r="E15" s="123" t="s">
        <v>114</v>
      </c>
      <c r="F15" s="112"/>
      <c r="G15" s="112"/>
    </row>
    <row r="16" spans="1:7" x14ac:dyDescent="0.25">
      <c r="B16" s="117" t="s">
        <v>51</v>
      </c>
      <c r="C16" s="118">
        <f t="shared" ref="C16:C47" si="3">D16/12</f>
        <v>7902.6866666666656</v>
      </c>
      <c r="D16" s="118">
        <f t="shared" ref="D16:D47" si="4">SUM(F16:G16)</f>
        <v>94832.239999999991</v>
      </c>
      <c r="E16" s="125">
        <f>D16/D48</f>
        <v>1.4399650507494222E-2</v>
      </c>
      <c r="F16" s="118">
        <f>33898.31+29664.4+31269.53</f>
        <v>94832.239999999991</v>
      </c>
      <c r="G16" s="118"/>
    </row>
    <row r="17" spans="2:7" x14ac:dyDescent="0.25">
      <c r="B17" s="126" t="s">
        <v>54</v>
      </c>
      <c r="C17" s="118">
        <f t="shared" si="3"/>
        <v>9627.6833333333325</v>
      </c>
      <c r="D17" s="118">
        <f t="shared" si="4"/>
        <v>115532.2</v>
      </c>
      <c r="E17" s="125">
        <f>D17/D48</f>
        <v>1.7542802978838465E-2</v>
      </c>
      <c r="F17" s="118">
        <f>8400+85945.76+21186.44</f>
        <v>115532.2</v>
      </c>
      <c r="G17" s="118"/>
    </row>
    <row r="18" spans="2:7" x14ac:dyDescent="0.25">
      <c r="B18" s="126" t="s">
        <v>115</v>
      </c>
      <c r="C18" s="118">
        <f t="shared" si="3"/>
        <v>0</v>
      </c>
      <c r="D18" s="118">
        <f t="shared" si="4"/>
        <v>0</v>
      </c>
      <c r="E18" s="125">
        <f>D18/D48</f>
        <v>0</v>
      </c>
      <c r="F18" s="118"/>
      <c r="G18" s="118"/>
    </row>
    <row r="19" spans="2:7" x14ac:dyDescent="0.25">
      <c r="B19" s="117" t="s">
        <v>48</v>
      </c>
      <c r="C19" s="118">
        <f t="shared" si="3"/>
        <v>104167.84000000001</v>
      </c>
      <c r="D19" s="118">
        <f t="shared" si="4"/>
        <v>1250014.08</v>
      </c>
      <c r="E19" s="125">
        <f>D19/D48</f>
        <v>0.18980639792381712</v>
      </c>
      <c r="F19" s="118">
        <v>1250014.08</v>
      </c>
      <c r="G19" s="118"/>
    </row>
    <row r="20" spans="2:7" x14ac:dyDescent="0.25">
      <c r="B20" s="117" t="s">
        <v>55</v>
      </c>
      <c r="C20" s="118">
        <f t="shared" si="3"/>
        <v>0</v>
      </c>
      <c r="D20" s="118">
        <f t="shared" si="4"/>
        <v>0</v>
      </c>
      <c r="E20" s="125">
        <f>D20/D48</f>
        <v>0</v>
      </c>
      <c r="F20" s="118"/>
      <c r="G20" s="118"/>
    </row>
    <row r="21" spans="2:7" x14ac:dyDescent="0.25">
      <c r="B21" s="117" t="s">
        <v>30</v>
      </c>
      <c r="C21" s="118">
        <f t="shared" si="3"/>
        <v>3414.5149999999999</v>
      </c>
      <c r="D21" s="118">
        <f t="shared" si="4"/>
        <v>40974.18</v>
      </c>
      <c r="E21" s="125">
        <f>D21/D48</f>
        <v>6.221659130177244E-3</v>
      </c>
      <c r="F21" s="118">
        <v>40974.18</v>
      </c>
      <c r="G21" s="118"/>
    </row>
    <row r="22" spans="2:7" x14ac:dyDescent="0.25">
      <c r="B22" s="117" t="s">
        <v>116</v>
      </c>
      <c r="C22" s="118">
        <f t="shared" si="3"/>
        <v>35710.128333333334</v>
      </c>
      <c r="D22" s="118">
        <f t="shared" si="4"/>
        <v>428521.54</v>
      </c>
      <c r="E22" s="125">
        <f>D22/D48</f>
        <v>6.5068171024255106E-2</v>
      </c>
      <c r="F22" s="118">
        <f>422883.13+5638.41</f>
        <v>428521.54</v>
      </c>
      <c r="G22" s="118"/>
    </row>
    <row r="23" spans="2:7" x14ac:dyDescent="0.25">
      <c r="B23" s="117" t="s">
        <v>117</v>
      </c>
      <c r="C23" s="118">
        <f t="shared" si="3"/>
        <v>25761.675833333338</v>
      </c>
      <c r="D23" s="118">
        <f t="shared" si="4"/>
        <v>309140.11000000004</v>
      </c>
      <c r="E23" s="125">
        <f>D23/D48</f>
        <v>4.6940887844137399E-2</v>
      </c>
      <c r="F23" s="118">
        <f>284643.84+19228.81+5267.46</f>
        <v>309140.11000000004</v>
      </c>
      <c r="G23" s="118"/>
    </row>
    <row r="24" spans="2:7" x14ac:dyDescent="0.25">
      <c r="B24" s="117" t="s">
        <v>53</v>
      </c>
      <c r="C24" s="118">
        <f t="shared" si="3"/>
        <v>250.83333333333334</v>
      </c>
      <c r="D24" s="118">
        <f t="shared" si="4"/>
        <v>3010</v>
      </c>
      <c r="E24" s="125">
        <f>D24/D48</f>
        <v>4.570486580044678E-4</v>
      </c>
      <c r="F24" s="118">
        <v>3010</v>
      </c>
      <c r="G24" s="118"/>
    </row>
    <row r="25" spans="2:7" x14ac:dyDescent="0.25">
      <c r="B25" s="127" t="s">
        <v>40</v>
      </c>
      <c r="C25" s="118">
        <f t="shared" si="3"/>
        <v>4833.333333333333</v>
      </c>
      <c r="D25" s="118">
        <f t="shared" si="4"/>
        <v>58000</v>
      </c>
      <c r="E25" s="125">
        <f>D25/D48</f>
        <v>8.8069176625445618E-3</v>
      </c>
      <c r="F25" s="118">
        <f>24000+34000</f>
        <v>58000</v>
      </c>
      <c r="G25" s="118"/>
    </row>
    <row r="26" spans="2:7" x14ac:dyDescent="0.25">
      <c r="B26" s="117" t="s">
        <v>59</v>
      </c>
      <c r="C26" s="118">
        <f t="shared" si="3"/>
        <v>0</v>
      </c>
      <c r="D26" s="118">
        <f t="shared" si="4"/>
        <v>0</v>
      </c>
      <c r="E26" s="125">
        <f>D26/D48</f>
        <v>0</v>
      </c>
      <c r="F26" s="118"/>
      <c r="G26" s="118"/>
    </row>
    <row r="27" spans="2:7" x14ac:dyDescent="0.25">
      <c r="B27" s="117" t="s">
        <v>63</v>
      </c>
      <c r="C27" s="118">
        <f t="shared" si="3"/>
        <v>117467.53666666667</v>
      </c>
      <c r="D27" s="118">
        <f t="shared" si="4"/>
        <v>1409610.44</v>
      </c>
      <c r="E27" s="125">
        <f>D27/D48</f>
        <v>0.21404005312660709</v>
      </c>
      <c r="F27" s="118">
        <v>1409610.44</v>
      </c>
      <c r="G27" s="118"/>
    </row>
    <row r="28" spans="2:7" x14ac:dyDescent="0.25">
      <c r="B28" s="117" t="s">
        <v>57</v>
      </c>
      <c r="C28" s="118">
        <f t="shared" si="3"/>
        <v>41886.368333333332</v>
      </c>
      <c r="D28" s="118">
        <f t="shared" si="4"/>
        <v>502636.42</v>
      </c>
      <c r="E28" s="125">
        <f>D28/D48</f>
        <v>7.6322026985106331E-2</v>
      </c>
      <c r="F28" s="118">
        <v>502636.42</v>
      </c>
      <c r="G28" s="118"/>
    </row>
    <row r="29" spans="2:7" x14ac:dyDescent="0.25">
      <c r="B29" s="117" t="s">
        <v>118</v>
      </c>
      <c r="C29" s="118">
        <f t="shared" si="3"/>
        <v>2692.0099999999998</v>
      </c>
      <c r="D29" s="118">
        <f t="shared" si="4"/>
        <v>32304.12</v>
      </c>
      <c r="E29" s="125">
        <f>D29/D48</f>
        <v>4.9051676724303286E-3</v>
      </c>
      <c r="F29" s="118">
        <v>32304.12</v>
      </c>
      <c r="G29" s="118"/>
    </row>
    <row r="30" spans="2:7" x14ac:dyDescent="0.25">
      <c r="B30" s="117" t="s">
        <v>58</v>
      </c>
      <c r="C30" s="118">
        <f t="shared" si="3"/>
        <v>8677.7858333333334</v>
      </c>
      <c r="D30" s="118">
        <f t="shared" si="4"/>
        <v>104133.43</v>
      </c>
      <c r="E30" s="125">
        <f>D30/D48</f>
        <v>1.5811974895316341E-2</v>
      </c>
      <c r="F30" s="118">
        <v>104133.43</v>
      </c>
      <c r="G30" s="118"/>
    </row>
    <row r="31" spans="2:7" x14ac:dyDescent="0.25">
      <c r="B31" s="117" t="s">
        <v>38</v>
      </c>
      <c r="C31" s="118">
        <f t="shared" si="3"/>
        <v>2763.8958333333335</v>
      </c>
      <c r="D31" s="118">
        <f t="shared" si="4"/>
        <v>33166.75</v>
      </c>
      <c r="E31" s="125">
        <f>D31/D48</f>
        <v>5.0361523514517222E-3</v>
      </c>
      <c r="F31" s="118">
        <v>33166.75</v>
      </c>
      <c r="G31" s="118"/>
    </row>
    <row r="32" spans="2:7" x14ac:dyDescent="0.25">
      <c r="B32" s="117" t="s">
        <v>119</v>
      </c>
      <c r="C32" s="118">
        <f t="shared" si="3"/>
        <v>847.46</v>
      </c>
      <c r="D32" s="118">
        <f t="shared" si="4"/>
        <v>10169.52</v>
      </c>
      <c r="E32" s="125">
        <f>D32/D48</f>
        <v>1.5441745742689687E-3</v>
      </c>
      <c r="F32" s="118"/>
      <c r="G32" s="118">
        <v>10169.52</v>
      </c>
    </row>
    <row r="33" spans="1:7" x14ac:dyDescent="0.25">
      <c r="B33" s="113" t="s">
        <v>120</v>
      </c>
      <c r="C33" s="118">
        <f t="shared" si="3"/>
        <v>0</v>
      </c>
      <c r="D33" s="118">
        <f t="shared" si="4"/>
        <v>0</v>
      </c>
      <c r="E33" s="125"/>
      <c r="F33" s="118"/>
      <c r="G33" s="118"/>
    </row>
    <row r="34" spans="1:7" x14ac:dyDescent="0.25">
      <c r="B34" s="117" t="s">
        <v>62</v>
      </c>
      <c r="C34" s="118">
        <f t="shared" si="3"/>
        <v>1418.9058333333335</v>
      </c>
      <c r="D34" s="118">
        <f t="shared" si="4"/>
        <v>17026.870000000003</v>
      </c>
      <c r="E34" s="125">
        <f>D34/D48</f>
        <v>2.5854179679456924E-3</v>
      </c>
      <c r="F34" s="118">
        <f>208.86+5198.57+2575.34+350+8694.1</f>
        <v>17026.870000000003</v>
      </c>
      <c r="G34" s="118"/>
    </row>
    <row r="35" spans="1:7" x14ac:dyDescent="0.25">
      <c r="B35" s="117" t="s">
        <v>56</v>
      </c>
      <c r="C35" s="118">
        <f t="shared" si="3"/>
        <v>1308.3333333333333</v>
      </c>
      <c r="D35" s="118">
        <f t="shared" si="4"/>
        <v>15700</v>
      </c>
      <c r="E35" s="125">
        <f>D35/D48</f>
        <v>2.3839415052060282E-3</v>
      </c>
      <c r="F35" s="118">
        <f>5200+2100+8400</f>
        <v>15700</v>
      </c>
      <c r="G35" s="118"/>
    </row>
    <row r="36" spans="1:7" x14ac:dyDescent="0.25">
      <c r="B36" s="117" t="s">
        <v>42</v>
      </c>
      <c r="C36" s="118">
        <f t="shared" si="3"/>
        <v>3464.8300000000004</v>
      </c>
      <c r="D36" s="118">
        <f t="shared" si="4"/>
        <v>41577.960000000006</v>
      </c>
      <c r="E36" s="125">
        <f>D36/D48</f>
        <v>6.3133391430443345E-3</v>
      </c>
      <c r="F36" s="118">
        <f>34569.48+7008.48</f>
        <v>41577.960000000006</v>
      </c>
      <c r="G36" s="118"/>
    </row>
    <row r="37" spans="1:7" x14ac:dyDescent="0.25">
      <c r="B37" s="117" t="s">
        <v>44</v>
      </c>
      <c r="C37" s="118">
        <f t="shared" si="3"/>
        <v>1161.7141666666666</v>
      </c>
      <c r="D37" s="118">
        <f t="shared" si="4"/>
        <v>13940.57</v>
      </c>
      <c r="E37" s="125">
        <f>D37/D48</f>
        <v>2.1167836579127387E-3</v>
      </c>
      <c r="F37" s="118">
        <f>1506.46+471.19+11694.92+268</f>
        <v>13940.57</v>
      </c>
      <c r="G37" s="118"/>
    </row>
    <row r="38" spans="1:7" x14ac:dyDescent="0.25">
      <c r="B38" s="117" t="s">
        <v>63</v>
      </c>
      <c r="C38" s="118">
        <f t="shared" si="3"/>
        <v>89719.75916666667</v>
      </c>
      <c r="D38" s="118">
        <f t="shared" si="4"/>
        <v>1076637.1100000001</v>
      </c>
      <c r="E38" s="125">
        <f>D38/D48</f>
        <v>0.16348024793465404</v>
      </c>
      <c r="F38" s="118">
        <v>1076637.1100000001</v>
      </c>
      <c r="G38" s="118"/>
    </row>
    <row r="39" spans="1:7" x14ac:dyDescent="0.25">
      <c r="B39" s="117" t="s">
        <v>121</v>
      </c>
      <c r="C39" s="118">
        <f t="shared" si="3"/>
        <v>27274.807499999999</v>
      </c>
      <c r="D39" s="118">
        <f t="shared" si="4"/>
        <v>327297.69</v>
      </c>
      <c r="E39" s="125">
        <f>D39/D48</f>
        <v>4.9697996671914393E-2</v>
      </c>
      <c r="F39" s="118">
        <f>4306.56+322991.13</f>
        <v>327297.69</v>
      </c>
      <c r="G39" s="118"/>
    </row>
    <row r="40" spans="1:7" x14ac:dyDescent="0.25">
      <c r="B40" s="126" t="s">
        <v>122</v>
      </c>
      <c r="C40" s="118">
        <f t="shared" si="3"/>
        <v>46842.77</v>
      </c>
      <c r="D40" s="118">
        <f t="shared" si="4"/>
        <v>562113.24</v>
      </c>
      <c r="E40" s="125">
        <f>D40/D48</f>
        <v>8.5353190029416395E-2</v>
      </c>
      <c r="F40" s="118">
        <v>562113.24</v>
      </c>
      <c r="G40" s="118"/>
    </row>
    <row r="41" spans="1:7" s="93" customFormat="1" x14ac:dyDescent="0.25">
      <c r="A41" s="91"/>
      <c r="B41" s="113" t="s">
        <v>123</v>
      </c>
      <c r="C41" s="128">
        <f t="shared" si="3"/>
        <v>537194.87250000006</v>
      </c>
      <c r="D41" s="128">
        <f t="shared" si="4"/>
        <v>6446338.4700000007</v>
      </c>
      <c r="E41" s="129"/>
      <c r="F41" s="128">
        <f>SUM(F16:F40)</f>
        <v>6436168.9500000011</v>
      </c>
      <c r="G41" s="128">
        <f>SUM(G16:G40)</f>
        <v>10169.52</v>
      </c>
    </row>
    <row r="42" spans="1:7" x14ac:dyDescent="0.25">
      <c r="B42" s="117" t="s">
        <v>61</v>
      </c>
      <c r="C42" s="118">
        <f t="shared" si="3"/>
        <v>3841.6666666666665</v>
      </c>
      <c r="D42" s="118">
        <f t="shared" si="4"/>
        <v>46100</v>
      </c>
      <c r="E42" s="125">
        <f>D42/D48</f>
        <v>6.999981107643178E-3</v>
      </c>
      <c r="F42" s="118">
        <f>22000+22000+2100</f>
        <v>46100</v>
      </c>
      <c r="G42" s="118"/>
    </row>
    <row r="43" spans="1:7" x14ac:dyDescent="0.25">
      <c r="B43" s="117" t="s">
        <v>124</v>
      </c>
      <c r="C43" s="118">
        <f t="shared" si="3"/>
        <v>0</v>
      </c>
      <c r="D43" s="118">
        <f t="shared" si="4"/>
        <v>0</v>
      </c>
      <c r="E43" s="125">
        <f>D43/D48</f>
        <v>0</v>
      </c>
      <c r="F43" s="118"/>
      <c r="G43" s="118"/>
    </row>
    <row r="44" spans="1:7" x14ac:dyDescent="0.25">
      <c r="B44" s="117" t="s">
        <v>64</v>
      </c>
      <c r="C44" s="118">
        <f t="shared" si="3"/>
        <v>3324.0091666666667</v>
      </c>
      <c r="D44" s="118">
        <f t="shared" si="4"/>
        <v>39888.11</v>
      </c>
      <c r="E44" s="125">
        <f>D44/D48</f>
        <v>6.056746560077938E-3</v>
      </c>
      <c r="F44" s="118">
        <v>39888.11</v>
      </c>
      <c r="G44" s="118"/>
    </row>
    <row r="45" spans="1:7" x14ac:dyDescent="0.25">
      <c r="B45" s="117" t="s">
        <v>125</v>
      </c>
      <c r="C45" s="118">
        <f t="shared" si="3"/>
        <v>283.79000000000002</v>
      </c>
      <c r="D45" s="118">
        <f t="shared" si="4"/>
        <v>3405.48</v>
      </c>
      <c r="E45" s="125">
        <f>D45/D48</f>
        <v>5.1709968899038377E-4</v>
      </c>
      <c r="F45" s="118">
        <v>3405.48</v>
      </c>
      <c r="G45" s="118"/>
    </row>
    <row r="46" spans="1:7" x14ac:dyDescent="0.25">
      <c r="B46" s="117" t="s">
        <v>126</v>
      </c>
      <c r="C46" s="118">
        <f t="shared" si="3"/>
        <v>0</v>
      </c>
      <c r="D46" s="118">
        <f t="shared" si="4"/>
        <v>0</v>
      </c>
      <c r="E46" s="125">
        <f>D46/D48</f>
        <v>0</v>
      </c>
      <c r="F46" s="118"/>
      <c r="G46" s="118"/>
    </row>
    <row r="47" spans="1:7" x14ac:dyDescent="0.25">
      <c r="B47" s="117" t="s">
        <v>127</v>
      </c>
      <c r="C47" s="118">
        <f t="shared" si="3"/>
        <v>4166.666666666667</v>
      </c>
      <c r="D47" s="118">
        <f t="shared" si="4"/>
        <v>50000</v>
      </c>
      <c r="E47" s="125">
        <f>D47/D48</f>
        <v>7.5921703987453125E-3</v>
      </c>
      <c r="F47" s="118">
        <v>50000</v>
      </c>
      <c r="G47" s="118"/>
    </row>
    <row r="48" spans="1:7" s="93" customFormat="1" x14ac:dyDescent="0.25">
      <c r="A48" s="91"/>
      <c r="B48" s="93" t="s">
        <v>65</v>
      </c>
      <c r="C48" s="118">
        <f>D48/12</f>
        <v>548811.00500000012</v>
      </c>
      <c r="D48" s="130">
        <f>SUM(D41:D47)</f>
        <v>6585732.0600000015</v>
      </c>
      <c r="E48" s="131">
        <f>SUM(E16:E47)</f>
        <v>0.99999999999999978</v>
      </c>
      <c r="F48" s="130">
        <f t="shared" ref="F48:G48" si="5">SUM(F41:F47)</f>
        <v>6575562.5400000019</v>
      </c>
      <c r="G48" s="130">
        <f t="shared" si="5"/>
        <v>10169.52</v>
      </c>
    </row>
    <row r="49" spans="2:7" ht="14.45" x14ac:dyDescent="0.3">
      <c r="E49" s="132"/>
      <c r="F49" s="112"/>
      <c r="G49" s="112"/>
    </row>
    <row r="50" spans="2:7" x14ac:dyDescent="0.25">
      <c r="B50" s="111" t="s">
        <v>128</v>
      </c>
      <c r="D50" s="112">
        <f>D13-D48</f>
        <v>-294234.68711864483</v>
      </c>
      <c r="F50" s="112">
        <f>F13/1.18-F48</f>
        <v>-2529530.3535593231</v>
      </c>
      <c r="G50" s="112">
        <f>G13/1.18-G48</f>
        <v>2235295.6664406778</v>
      </c>
    </row>
    <row r="51" spans="2:7" x14ac:dyDescent="0.25">
      <c r="B51" s="111" t="s">
        <v>129</v>
      </c>
      <c r="D51" s="133">
        <f>D50/D13</f>
        <v>-4.6767036474799052E-2</v>
      </c>
      <c r="E51" s="134"/>
      <c r="F51" s="133"/>
      <c r="G51" s="133"/>
    </row>
    <row r="52" spans="2:7" x14ac:dyDescent="0.25">
      <c r="F52" s="121"/>
      <c r="G52" s="121"/>
    </row>
    <row r="53" spans="2:7" x14ac:dyDescent="0.25">
      <c r="B53" s="111" t="s">
        <v>167</v>
      </c>
      <c r="D53" s="112">
        <f>аренда!C30+амортиз!J21+зпл!C16+потери!C6+ремонт!C6+'10 матер'!C14+'8 прочее'!C19</f>
        <v>6522156.9708474576</v>
      </c>
      <c r="F53" s="121"/>
      <c r="G53" s="121"/>
    </row>
    <row r="54" spans="2:7" x14ac:dyDescent="0.25">
      <c r="D54" s="112">
        <f>D48-D53-53405-10170</f>
        <v>8.9152543805539608E-2</v>
      </c>
      <c r="F54" s="121"/>
      <c r="G54" s="121"/>
    </row>
    <row r="55" spans="2:7" x14ac:dyDescent="0.25">
      <c r="F55" s="121"/>
      <c r="G55" s="121"/>
    </row>
    <row r="56" spans="2:7" x14ac:dyDescent="0.25">
      <c r="F56" s="121"/>
      <c r="G56" s="121"/>
    </row>
    <row r="57" spans="2:7" x14ac:dyDescent="0.25">
      <c r="F57" s="121"/>
      <c r="G57" s="121"/>
    </row>
    <row r="58" spans="2:7" x14ac:dyDescent="0.25">
      <c r="F58" s="121"/>
      <c r="G58" s="121"/>
    </row>
    <row r="59" spans="2:7" x14ac:dyDescent="0.25">
      <c r="F59" s="121"/>
      <c r="G59" s="121"/>
    </row>
    <row r="60" spans="2:7" x14ac:dyDescent="0.25">
      <c r="F60" s="121"/>
      <c r="G60" s="121"/>
    </row>
    <row r="61" spans="2:7" x14ac:dyDescent="0.25">
      <c r="F61" s="121"/>
      <c r="G61" s="121"/>
    </row>
    <row r="62" spans="2:7" x14ac:dyDescent="0.25">
      <c r="F62" s="121"/>
      <c r="G62" s="121"/>
    </row>
    <row r="63" spans="2:7" x14ac:dyDescent="0.25">
      <c r="F63" s="121"/>
      <c r="G63" s="121"/>
    </row>
    <row r="64" spans="2:7" x14ac:dyDescent="0.25">
      <c r="F64" s="121"/>
      <c r="G64" s="121"/>
    </row>
    <row r="65" spans="6:7" x14ac:dyDescent="0.25">
      <c r="F65" s="121"/>
      <c r="G65" s="121"/>
    </row>
    <row r="66" spans="6:7" x14ac:dyDescent="0.25">
      <c r="F66" s="121"/>
      <c r="G66" s="121"/>
    </row>
    <row r="67" spans="6:7" x14ac:dyDescent="0.25">
      <c r="F67" s="121"/>
      <c r="G67" s="121"/>
    </row>
    <row r="68" spans="6:7" x14ac:dyDescent="0.25">
      <c r="F68" s="121"/>
      <c r="G68" s="121"/>
    </row>
    <row r="69" spans="6:7" x14ac:dyDescent="0.25">
      <c r="F69" s="121"/>
      <c r="G69" s="121"/>
    </row>
    <row r="70" spans="6:7" x14ac:dyDescent="0.25">
      <c r="F70" s="121"/>
      <c r="G70" s="121"/>
    </row>
    <row r="71" spans="6:7" x14ac:dyDescent="0.25">
      <c r="F71" s="121"/>
      <c r="G71" s="121"/>
    </row>
    <row r="72" spans="6:7" x14ac:dyDescent="0.25">
      <c r="F72" s="121"/>
      <c r="G72" s="121"/>
    </row>
    <row r="73" spans="6:7" x14ac:dyDescent="0.25">
      <c r="F73" s="121"/>
      <c r="G73" s="121"/>
    </row>
    <row r="74" spans="6:7" x14ac:dyDescent="0.25">
      <c r="F74" s="121"/>
      <c r="G74" s="121"/>
    </row>
    <row r="75" spans="6:7" x14ac:dyDescent="0.25">
      <c r="F75" s="121"/>
      <c r="G75" s="121"/>
    </row>
    <row r="76" spans="6:7" x14ac:dyDescent="0.25">
      <c r="F76" s="121"/>
      <c r="G76" s="121"/>
    </row>
    <row r="77" spans="6:7" x14ac:dyDescent="0.25">
      <c r="F77" s="121"/>
      <c r="G77" s="121"/>
    </row>
    <row r="78" spans="6:7" x14ac:dyDescent="0.25">
      <c r="F78" s="121"/>
      <c r="G78" s="121"/>
    </row>
    <row r="79" spans="6:7" x14ac:dyDescent="0.25">
      <c r="F79" s="121"/>
      <c r="G79" s="121"/>
    </row>
    <row r="80" spans="6:7" x14ac:dyDescent="0.25">
      <c r="F80" s="121"/>
      <c r="G80" s="121"/>
    </row>
    <row r="81" spans="6:7" x14ac:dyDescent="0.25">
      <c r="F81" s="121"/>
      <c r="G81" s="121"/>
    </row>
    <row r="82" spans="6:7" x14ac:dyDescent="0.25">
      <c r="F82" s="121"/>
      <c r="G82" s="121"/>
    </row>
    <row r="83" spans="6:7" x14ac:dyDescent="0.25">
      <c r="F83" s="121"/>
      <c r="G83" s="121"/>
    </row>
    <row r="84" spans="6:7" x14ac:dyDescent="0.25">
      <c r="F84" s="121"/>
      <c r="G84" s="121"/>
    </row>
    <row r="85" spans="6:7" x14ac:dyDescent="0.25">
      <c r="F85" s="121"/>
      <c r="G85" s="121"/>
    </row>
    <row r="86" spans="6:7" x14ac:dyDescent="0.25">
      <c r="F86" s="121"/>
      <c r="G86" s="121"/>
    </row>
    <row r="87" spans="6:7" x14ac:dyDescent="0.25">
      <c r="F87" s="121"/>
      <c r="G87" s="121"/>
    </row>
    <row r="88" spans="6:7" x14ac:dyDescent="0.25">
      <c r="F88" s="121"/>
      <c r="G88" s="121"/>
    </row>
    <row r="89" spans="6:7" x14ac:dyDescent="0.25">
      <c r="F89" s="121"/>
      <c r="G89" s="121"/>
    </row>
    <row r="90" spans="6:7" x14ac:dyDescent="0.25">
      <c r="F90" s="121"/>
      <c r="G90" s="121"/>
    </row>
    <row r="91" spans="6:7" x14ac:dyDescent="0.25">
      <c r="F91" s="121"/>
      <c r="G91" s="121"/>
    </row>
    <row r="92" spans="6:7" x14ac:dyDescent="0.25">
      <c r="F92" s="121"/>
      <c r="G92" s="121"/>
    </row>
    <row r="93" spans="6:7" x14ac:dyDescent="0.25">
      <c r="F93" s="121"/>
      <c r="G93" s="121"/>
    </row>
    <row r="94" spans="6:7" x14ac:dyDescent="0.25">
      <c r="F94" s="121"/>
      <c r="G94" s="121"/>
    </row>
    <row r="95" spans="6:7" x14ac:dyDescent="0.25">
      <c r="F95" s="121"/>
      <c r="G95" s="121"/>
    </row>
    <row r="96" spans="6:7" x14ac:dyDescent="0.25">
      <c r="F96" s="121"/>
      <c r="G96" s="121"/>
    </row>
    <row r="97" spans="6:7" x14ac:dyDescent="0.25">
      <c r="F97" s="121"/>
      <c r="G97" s="121"/>
    </row>
    <row r="98" spans="6:7" x14ac:dyDescent="0.25">
      <c r="F98" s="121"/>
      <c r="G98" s="121"/>
    </row>
    <row r="99" spans="6:7" x14ac:dyDescent="0.25">
      <c r="F99" s="121"/>
      <c r="G99" s="121"/>
    </row>
    <row r="100" spans="6:7" x14ac:dyDescent="0.25">
      <c r="F100" s="121"/>
      <c r="G100" s="121"/>
    </row>
    <row r="101" spans="6:7" x14ac:dyDescent="0.25">
      <c r="F101" s="121"/>
      <c r="G101" s="121"/>
    </row>
    <row r="102" spans="6:7" x14ac:dyDescent="0.25">
      <c r="F102" s="121"/>
      <c r="G102" s="121"/>
    </row>
    <row r="103" spans="6:7" x14ac:dyDescent="0.25">
      <c r="F103" s="121"/>
      <c r="G103" s="121"/>
    </row>
    <row r="104" spans="6:7" x14ac:dyDescent="0.25">
      <c r="F104" s="121"/>
      <c r="G104" s="121"/>
    </row>
    <row r="105" spans="6:7" x14ac:dyDescent="0.25">
      <c r="F105" s="121"/>
      <c r="G105" s="121"/>
    </row>
    <row r="106" spans="6:7" x14ac:dyDescent="0.25">
      <c r="F106" s="121"/>
      <c r="G106" s="121"/>
    </row>
    <row r="107" spans="6:7" x14ac:dyDescent="0.25">
      <c r="F107" s="121"/>
      <c r="G107" s="121"/>
    </row>
    <row r="108" spans="6:7" x14ac:dyDescent="0.25">
      <c r="F108" s="121"/>
      <c r="G108" s="121"/>
    </row>
    <row r="109" spans="6:7" x14ac:dyDescent="0.25">
      <c r="F109" s="121"/>
      <c r="G109" s="121"/>
    </row>
    <row r="110" spans="6:7" x14ac:dyDescent="0.25">
      <c r="F110" s="121"/>
      <c r="G110" s="121"/>
    </row>
    <row r="111" spans="6:7" x14ac:dyDescent="0.25">
      <c r="F111" s="121"/>
      <c r="G111" s="121"/>
    </row>
    <row r="112" spans="6:7" x14ac:dyDescent="0.25">
      <c r="F112" s="121"/>
      <c r="G112" s="121"/>
    </row>
    <row r="113" spans="6:7" x14ac:dyDescent="0.25">
      <c r="F113" s="121"/>
      <c r="G113" s="121"/>
    </row>
    <row r="114" spans="6:7" x14ac:dyDescent="0.25">
      <c r="F114" s="121"/>
      <c r="G114" s="121"/>
    </row>
    <row r="115" spans="6:7" x14ac:dyDescent="0.25">
      <c r="F115" s="121"/>
      <c r="G115" s="121"/>
    </row>
    <row r="116" spans="6:7" x14ac:dyDescent="0.25">
      <c r="F116" s="121"/>
      <c r="G116" s="121"/>
    </row>
    <row r="117" spans="6:7" x14ac:dyDescent="0.25">
      <c r="F117" s="121"/>
      <c r="G117" s="121"/>
    </row>
    <row r="118" spans="6:7" x14ac:dyDescent="0.25">
      <c r="F118" s="121"/>
      <c r="G118" s="121"/>
    </row>
    <row r="119" spans="6:7" x14ac:dyDescent="0.25">
      <c r="F119" s="121"/>
      <c r="G119" s="121"/>
    </row>
    <row r="120" spans="6:7" x14ac:dyDescent="0.25">
      <c r="F120" s="121"/>
      <c r="G120" s="121"/>
    </row>
    <row r="121" spans="6:7" x14ac:dyDescent="0.25">
      <c r="F121" s="121"/>
      <c r="G121" s="121"/>
    </row>
    <row r="122" spans="6:7" x14ac:dyDescent="0.25">
      <c r="F122" s="121"/>
      <c r="G122" s="121"/>
    </row>
    <row r="123" spans="6:7" x14ac:dyDescent="0.25">
      <c r="F123" s="121"/>
      <c r="G123" s="121"/>
    </row>
    <row r="124" spans="6:7" x14ac:dyDescent="0.25">
      <c r="F124" s="121"/>
      <c r="G124" s="121"/>
    </row>
    <row r="125" spans="6:7" x14ac:dyDescent="0.25">
      <c r="F125" s="121"/>
      <c r="G125" s="121"/>
    </row>
    <row r="126" spans="6:7" x14ac:dyDescent="0.25">
      <c r="F126" s="121"/>
      <c r="G126" s="121"/>
    </row>
    <row r="127" spans="6:7" x14ac:dyDescent="0.25">
      <c r="F127" s="121"/>
      <c r="G127" s="121"/>
    </row>
    <row r="128" spans="6:7" x14ac:dyDescent="0.25">
      <c r="F128" s="121"/>
      <c r="G128" s="121"/>
    </row>
    <row r="129" spans="6:7" x14ac:dyDescent="0.25">
      <c r="F129" s="121"/>
      <c r="G129" s="121"/>
    </row>
    <row r="130" spans="6:7" x14ac:dyDescent="0.25">
      <c r="F130" s="121"/>
      <c r="G130" s="121"/>
    </row>
    <row r="131" spans="6:7" x14ac:dyDescent="0.25">
      <c r="F131" s="121"/>
      <c r="G131" s="121"/>
    </row>
    <row r="132" spans="6:7" x14ac:dyDescent="0.25">
      <c r="F132" s="121"/>
      <c r="G132" s="121"/>
    </row>
    <row r="133" spans="6:7" x14ac:dyDescent="0.25">
      <c r="F133" s="121"/>
      <c r="G133" s="121"/>
    </row>
    <row r="134" spans="6:7" x14ac:dyDescent="0.25">
      <c r="F134" s="121"/>
      <c r="G134" s="121"/>
    </row>
    <row r="135" spans="6:7" x14ac:dyDescent="0.25">
      <c r="F135" s="121"/>
      <c r="G135" s="121"/>
    </row>
    <row r="136" spans="6:7" x14ac:dyDescent="0.25">
      <c r="F136" s="121"/>
      <c r="G136" s="121"/>
    </row>
    <row r="137" spans="6:7" x14ac:dyDescent="0.25">
      <c r="F137" s="121"/>
      <c r="G137" s="121"/>
    </row>
    <row r="138" spans="6:7" x14ac:dyDescent="0.25">
      <c r="F138" s="121"/>
      <c r="G138" s="121"/>
    </row>
    <row r="139" spans="6:7" x14ac:dyDescent="0.25">
      <c r="F139" s="121"/>
      <c r="G139" s="121"/>
    </row>
  </sheetData>
  <mergeCells count="3">
    <mergeCell ref="F1:G1"/>
    <mergeCell ref="F2:G2"/>
    <mergeCell ref="F3:G3"/>
  </mergeCells>
  <pageMargins left="0.7" right="0.7" top="0.75" bottom="0.75" header="0.3" footer="0.3"/>
  <pageSetup paperSize="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topLeftCell="A14" zoomScaleNormal="100" workbookViewId="0">
      <selection activeCell="F29" sqref="F29"/>
    </sheetView>
  </sheetViews>
  <sheetFormatPr defaultColWidth="9.140625" defaultRowHeight="15" x14ac:dyDescent="0.25"/>
  <cols>
    <col min="1" max="1" width="5.28515625" style="87" customWidth="1"/>
    <col min="2" max="2" width="56" style="88" customWidth="1"/>
    <col min="3" max="3" width="14.85546875" style="88" customWidth="1"/>
    <col min="4" max="4" width="24.28515625" style="88" customWidth="1"/>
    <col min="5" max="16384" width="9.140625" style="88"/>
  </cols>
  <sheetData>
    <row r="1" spans="1:4" s="81" customFormat="1" ht="14.45" x14ac:dyDescent="0.3">
      <c r="A1" s="80"/>
    </row>
    <row r="2" spans="1:4" s="81" customFormat="1" ht="14.45" x14ac:dyDescent="0.3">
      <c r="A2" s="80"/>
      <c r="C2" s="82"/>
    </row>
    <row r="3" spans="1:4" s="84" customFormat="1" ht="14.45" x14ac:dyDescent="0.3">
      <c r="A3" s="83"/>
      <c r="C3" s="85"/>
    </row>
    <row r="4" spans="1:4" s="81" customFormat="1" ht="14.45" hidden="1" x14ac:dyDescent="0.3">
      <c r="A4" s="80"/>
      <c r="C4" s="86"/>
    </row>
    <row r="5" spans="1:4" s="81" customFormat="1" ht="14.45" hidden="1" x14ac:dyDescent="0.3">
      <c r="A5" s="80"/>
      <c r="C5" s="86"/>
    </row>
    <row r="6" spans="1:4" s="81" customFormat="1" ht="14.45" hidden="1" x14ac:dyDescent="0.3">
      <c r="A6" s="80"/>
      <c r="C6" s="86"/>
    </row>
    <row r="7" spans="1:4" s="81" customFormat="1" ht="14.45" hidden="1" x14ac:dyDescent="0.3">
      <c r="A7" s="80"/>
      <c r="C7" s="86"/>
    </row>
    <row r="8" spans="1:4" s="81" customFormat="1" ht="14.45" hidden="1" x14ac:dyDescent="0.3">
      <c r="A8" s="80"/>
      <c r="C8" s="86"/>
    </row>
    <row r="9" spans="1:4" s="81" customFormat="1" ht="14.45" hidden="1" x14ac:dyDescent="0.3">
      <c r="A9" s="80"/>
      <c r="C9" s="86"/>
    </row>
    <row r="10" spans="1:4" s="81" customFormat="1" ht="14.45" hidden="1" x14ac:dyDescent="0.3">
      <c r="A10" s="80"/>
      <c r="C10" s="86"/>
    </row>
    <row r="11" spans="1:4" s="81" customFormat="1" ht="14.45" hidden="1" x14ac:dyDescent="0.3">
      <c r="A11" s="80"/>
      <c r="C11" s="86"/>
    </row>
    <row r="12" spans="1:4" s="81" customFormat="1" ht="14.45" hidden="1" x14ac:dyDescent="0.3">
      <c r="A12" s="80"/>
      <c r="C12" s="86"/>
    </row>
    <row r="13" spans="1:4" s="81" customFormat="1" ht="14.45" hidden="1" x14ac:dyDescent="0.3">
      <c r="A13" s="80"/>
      <c r="C13" s="86"/>
    </row>
    <row r="14" spans="1:4" s="81" customFormat="1" ht="14.45" x14ac:dyDescent="0.3">
      <c r="A14" s="80"/>
      <c r="C14" s="86"/>
    </row>
    <row r="15" spans="1:4" s="84" customFormat="1" ht="32.25" customHeight="1" x14ac:dyDescent="0.25">
      <c r="A15" s="184" t="s">
        <v>73</v>
      </c>
      <c r="B15" s="184"/>
      <c r="C15" s="184"/>
      <c r="D15" s="184"/>
    </row>
    <row r="16" spans="1:4" s="81" customFormat="1" ht="14.45" x14ac:dyDescent="0.3">
      <c r="A16" s="80"/>
    </row>
    <row r="17" spans="1:4" s="81" customFormat="1" ht="14.45" x14ac:dyDescent="0.3">
      <c r="A17" s="80"/>
      <c r="C17" s="86"/>
    </row>
    <row r="18" spans="1:4" ht="31.5" x14ac:dyDescent="0.25">
      <c r="A18" s="94"/>
      <c r="B18" s="6" t="s">
        <v>72</v>
      </c>
      <c r="C18" s="62" t="s">
        <v>29</v>
      </c>
      <c r="D18" s="6" t="s">
        <v>3</v>
      </c>
    </row>
    <row r="19" spans="1:4" x14ac:dyDescent="0.25">
      <c r="A19" s="94" t="s">
        <v>69</v>
      </c>
      <c r="B19" s="90" t="s">
        <v>68</v>
      </c>
      <c r="C19" s="36"/>
      <c r="D19" s="12" t="s">
        <v>15</v>
      </c>
    </row>
    <row r="20" spans="1:4" x14ac:dyDescent="0.25">
      <c r="A20" s="94" t="s">
        <v>49</v>
      </c>
      <c r="B20" s="12" t="s">
        <v>56</v>
      </c>
      <c r="C20" s="36"/>
      <c r="D20" s="12" t="s">
        <v>74</v>
      </c>
    </row>
    <row r="21" spans="1:4" x14ac:dyDescent="0.25">
      <c r="A21" s="94" t="s">
        <v>70</v>
      </c>
      <c r="B21" s="12" t="s">
        <v>60</v>
      </c>
      <c r="C21" s="36"/>
      <c r="D21" s="12" t="s">
        <v>75</v>
      </c>
    </row>
    <row r="22" spans="1:4" x14ac:dyDescent="0.25">
      <c r="A22" s="94" t="s">
        <v>50</v>
      </c>
      <c r="B22" s="12" t="s">
        <v>44</v>
      </c>
      <c r="C22" s="36"/>
      <c r="D22" s="12"/>
    </row>
    <row r="23" spans="1:4" x14ac:dyDescent="0.25">
      <c r="A23" s="94" t="s">
        <v>66</v>
      </c>
      <c r="B23" s="12" t="s">
        <v>67</v>
      </c>
      <c r="C23" s="36"/>
      <c r="D23" s="12"/>
    </row>
    <row r="24" spans="1:4" x14ac:dyDescent="0.25">
      <c r="A24" s="94" t="s">
        <v>52</v>
      </c>
      <c r="B24" s="12" t="s">
        <v>34</v>
      </c>
      <c r="C24" s="36"/>
      <c r="D24" s="12"/>
    </row>
    <row r="25" spans="1:4" s="93" customFormat="1" x14ac:dyDescent="0.25">
      <c r="A25" s="91"/>
      <c r="B25" s="92" t="s">
        <v>71</v>
      </c>
      <c r="C25" s="150">
        <f>SUM(C19:C24)</f>
        <v>0</v>
      </c>
    </row>
    <row r="26" spans="1:4" ht="14.45" x14ac:dyDescent="0.3">
      <c r="C26" s="89"/>
    </row>
    <row r="27" spans="1:4" ht="14.45" x14ac:dyDescent="0.3">
      <c r="C27" s="89"/>
    </row>
    <row r="28" spans="1:4" ht="15.75" x14ac:dyDescent="0.25">
      <c r="B28" s="14" t="s">
        <v>10</v>
      </c>
      <c r="C28" s="17"/>
      <c r="D28" s="15" t="s">
        <v>11</v>
      </c>
    </row>
    <row r="29" spans="1:4" ht="15.6" x14ac:dyDescent="0.3">
      <c r="B29" s="14"/>
      <c r="C29" s="17"/>
      <c r="D29" s="15"/>
    </row>
    <row r="30" spans="1:4" ht="15.6" x14ac:dyDescent="0.3">
      <c r="B30" s="14"/>
      <c r="C30" s="17"/>
      <c r="D30" s="15"/>
    </row>
    <row r="31" spans="1:4" ht="15.75" x14ac:dyDescent="0.25">
      <c r="B31" s="14" t="s">
        <v>12</v>
      </c>
      <c r="C31" s="17"/>
      <c r="D31" s="15" t="s">
        <v>13</v>
      </c>
    </row>
    <row r="32" spans="1:4" x14ac:dyDescent="0.25">
      <c r="C32" s="89"/>
    </row>
    <row r="33" spans="3:3" x14ac:dyDescent="0.25">
      <c r="C33" s="89"/>
    </row>
    <row r="34" spans="3:3" x14ac:dyDescent="0.25">
      <c r="C34" s="89"/>
    </row>
    <row r="35" spans="3:3" x14ac:dyDescent="0.25">
      <c r="C35" s="89"/>
    </row>
    <row r="36" spans="3:3" x14ac:dyDescent="0.25">
      <c r="C36" s="89"/>
    </row>
    <row r="37" spans="3:3" x14ac:dyDescent="0.25">
      <c r="C37" s="89"/>
    </row>
    <row r="38" spans="3:3" x14ac:dyDescent="0.25">
      <c r="C38" s="89"/>
    </row>
    <row r="39" spans="3:3" x14ac:dyDescent="0.25">
      <c r="C39" s="89"/>
    </row>
    <row r="40" spans="3:3" x14ac:dyDescent="0.25">
      <c r="C40" s="89"/>
    </row>
    <row r="41" spans="3:3" x14ac:dyDescent="0.25">
      <c r="C41" s="89"/>
    </row>
    <row r="42" spans="3:3" x14ac:dyDescent="0.25">
      <c r="C42" s="89"/>
    </row>
    <row r="43" spans="3:3" x14ac:dyDescent="0.25">
      <c r="C43" s="89"/>
    </row>
    <row r="44" spans="3:3" x14ac:dyDescent="0.25">
      <c r="C44" s="89"/>
    </row>
    <row r="45" spans="3:3" x14ac:dyDescent="0.25">
      <c r="C45" s="89"/>
    </row>
    <row r="46" spans="3:3" x14ac:dyDescent="0.25">
      <c r="C46" s="89"/>
    </row>
    <row r="47" spans="3:3" x14ac:dyDescent="0.25">
      <c r="C47" s="89"/>
    </row>
    <row r="48" spans="3:3" x14ac:dyDescent="0.25">
      <c r="C48" s="89"/>
    </row>
    <row r="49" spans="3:3" x14ac:dyDescent="0.25">
      <c r="C49" s="89"/>
    </row>
    <row r="50" spans="3:3" x14ac:dyDescent="0.25">
      <c r="C50" s="89"/>
    </row>
    <row r="51" spans="3:3" x14ac:dyDescent="0.25">
      <c r="C51" s="89"/>
    </row>
    <row r="52" spans="3:3" x14ac:dyDescent="0.25">
      <c r="C52" s="89"/>
    </row>
    <row r="53" spans="3:3" x14ac:dyDescent="0.25">
      <c r="C53" s="89"/>
    </row>
    <row r="54" spans="3:3" x14ac:dyDescent="0.25">
      <c r="C54" s="89"/>
    </row>
    <row r="55" spans="3:3" x14ac:dyDescent="0.25">
      <c r="C55" s="89"/>
    </row>
    <row r="56" spans="3:3" x14ac:dyDescent="0.25">
      <c r="C56" s="89"/>
    </row>
    <row r="57" spans="3:3" x14ac:dyDescent="0.25">
      <c r="C57" s="89"/>
    </row>
    <row r="58" spans="3:3" x14ac:dyDescent="0.25">
      <c r="C58" s="89"/>
    </row>
    <row r="59" spans="3:3" x14ac:dyDescent="0.25">
      <c r="C59" s="89"/>
    </row>
    <row r="60" spans="3:3" x14ac:dyDescent="0.25">
      <c r="C60" s="89"/>
    </row>
    <row r="61" spans="3:3" x14ac:dyDescent="0.25">
      <c r="C61" s="89"/>
    </row>
    <row r="62" spans="3:3" x14ac:dyDescent="0.25">
      <c r="C62" s="89"/>
    </row>
    <row r="63" spans="3:3" x14ac:dyDescent="0.25">
      <c r="C63" s="89"/>
    </row>
    <row r="64" spans="3:3" x14ac:dyDescent="0.25">
      <c r="C64" s="89"/>
    </row>
    <row r="65" spans="3:3" x14ac:dyDescent="0.25">
      <c r="C65" s="89"/>
    </row>
    <row r="66" spans="3:3" x14ac:dyDescent="0.25">
      <c r="C66" s="89"/>
    </row>
    <row r="67" spans="3:3" x14ac:dyDescent="0.25">
      <c r="C67" s="89"/>
    </row>
    <row r="68" spans="3:3" x14ac:dyDescent="0.25">
      <c r="C68" s="89"/>
    </row>
    <row r="69" spans="3:3" x14ac:dyDescent="0.25">
      <c r="C69" s="89"/>
    </row>
    <row r="70" spans="3:3" x14ac:dyDescent="0.25">
      <c r="C70" s="89"/>
    </row>
    <row r="71" spans="3:3" x14ac:dyDescent="0.25">
      <c r="C71" s="89"/>
    </row>
    <row r="72" spans="3:3" x14ac:dyDescent="0.25">
      <c r="C72" s="89"/>
    </row>
    <row r="73" spans="3:3" x14ac:dyDescent="0.25">
      <c r="C73" s="89"/>
    </row>
    <row r="74" spans="3:3" x14ac:dyDescent="0.25">
      <c r="C74" s="89"/>
    </row>
    <row r="75" spans="3:3" x14ac:dyDescent="0.25">
      <c r="C75" s="89"/>
    </row>
    <row r="76" spans="3:3" x14ac:dyDescent="0.25">
      <c r="C76" s="89"/>
    </row>
    <row r="77" spans="3:3" x14ac:dyDescent="0.25">
      <c r="C77" s="89"/>
    </row>
    <row r="78" spans="3:3" x14ac:dyDescent="0.25">
      <c r="C78" s="89"/>
    </row>
    <row r="79" spans="3:3" x14ac:dyDescent="0.25">
      <c r="C79" s="89"/>
    </row>
    <row r="80" spans="3:3" x14ac:dyDescent="0.25">
      <c r="C80" s="89"/>
    </row>
    <row r="81" spans="3:3" x14ac:dyDescent="0.25">
      <c r="C81" s="89"/>
    </row>
    <row r="82" spans="3:3" x14ac:dyDescent="0.25">
      <c r="C82" s="89"/>
    </row>
    <row r="83" spans="3:3" x14ac:dyDescent="0.25">
      <c r="C83" s="89"/>
    </row>
    <row r="84" spans="3:3" x14ac:dyDescent="0.25">
      <c r="C84" s="89"/>
    </row>
    <row r="85" spans="3:3" x14ac:dyDescent="0.25">
      <c r="C85" s="89"/>
    </row>
    <row r="86" spans="3:3" x14ac:dyDescent="0.25">
      <c r="C86" s="89"/>
    </row>
    <row r="87" spans="3:3" x14ac:dyDescent="0.25">
      <c r="C87" s="89"/>
    </row>
    <row r="88" spans="3:3" x14ac:dyDescent="0.25">
      <c r="C88" s="89"/>
    </row>
    <row r="89" spans="3:3" x14ac:dyDescent="0.25">
      <c r="C89" s="89"/>
    </row>
    <row r="90" spans="3:3" x14ac:dyDescent="0.25">
      <c r="C90" s="89"/>
    </row>
    <row r="91" spans="3:3" x14ac:dyDescent="0.25">
      <c r="C91" s="89"/>
    </row>
    <row r="92" spans="3:3" x14ac:dyDescent="0.25">
      <c r="C92" s="89"/>
    </row>
    <row r="93" spans="3:3" x14ac:dyDescent="0.25">
      <c r="C93" s="89"/>
    </row>
    <row r="94" spans="3:3" x14ac:dyDescent="0.25">
      <c r="C94" s="89"/>
    </row>
    <row r="95" spans="3:3" x14ac:dyDescent="0.25">
      <c r="C95" s="89"/>
    </row>
    <row r="96" spans="3:3" x14ac:dyDescent="0.25">
      <c r="C96" s="89"/>
    </row>
    <row r="97" spans="3:3" x14ac:dyDescent="0.25">
      <c r="C97" s="89"/>
    </row>
    <row r="98" spans="3:3" x14ac:dyDescent="0.25">
      <c r="C98" s="89"/>
    </row>
    <row r="99" spans="3:3" x14ac:dyDescent="0.25">
      <c r="C99" s="89"/>
    </row>
    <row r="100" spans="3:3" x14ac:dyDescent="0.25">
      <c r="C100" s="89"/>
    </row>
    <row r="101" spans="3:3" x14ac:dyDescent="0.25">
      <c r="C101" s="89"/>
    </row>
    <row r="102" spans="3:3" x14ac:dyDescent="0.25">
      <c r="C102" s="89"/>
    </row>
    <row r="103" spans="3:3" x14ac:dyDescent="0.25">
      <c r="C103" s="89"/>
    </row>
    <row r="104" spans="3:3" x14ac:dyDescent="0.25">
      <c r="C104" s="89"/>
    </row>
    <row r="105" spans="3:3" x14ac:dyDescent="0.25">
      <c r="C105" s="89"/>
    </row>
    <row r="106" spans="3:3" x14ac:dyDescent="0.25">
      <c r="C106" s="89"/>
    </row>
    <row r="107" spans="3:3" x14ac:dyDescent="0.25">
      <c r="C107" s="89"/>
    </row>
    <row r="108" spans="3:3" x14ac:dyDescent="0.25">
      <c r="C108" s="89"/>
    </row>
    <row r="109" spans="3:3" x14ac:dyDescent="0.25">
      <c r="C109" s="89"/>
    </row>
    <row r="110" spans="3:3" x14ac:dyDescent="0.25">
      <c r="C110" s="89"/>
    </row>
    <row r="111" spans="3:3" x14ac:dyDescent="0.25">
      <c r="C111" s="89"/>
    </row>
    <row r="112" spans="3:3" x14ac:dyDescent="0.25">
      <c r="C112" s="89"/>
    </row>
    <row r="113" spans="3:3" x14ac:dyDescent="0.25">
      <c r="C113" s="89"/>
    </row>
    <row r="114" spans="3:3" x14ac:dyDescent="0.25">
      <c r="C114" s="89"/>
    </row>
    <row r="115" spans="3:3" x14ac:dyDescent="0.25">
      <c r="C115" s="89"/>
    </row>
    <row r="116" spans="3:3" x14ac:dyDescent="0.25">
      <c r="C116" s="89"/>
    </row>
    <row r="117" spans="3:3" x14ac:dyDescent="0.25">
      <c r="C117" s="89"/>
    </row>
    <row r="118" spans="3:3" x14ac:dyDescent="0.25">
      <c r="C118" s="89"/>
    </row>
    <row r="119" spans="3:3" x14ac:dyDescent="0.25">
      <c r="C119" s="89"/>
    </row>
    <row r="120" spans="3:3" x14ac:dyDescent="0.25">
      <c r="C120" s="89"/>
    </row>
    <row r="121" spans="3:3" x14ac:dyDescent="0.25">
      <c r="C121" s="89"/>
    </row>
    <row r="122" spans="3:3" x14ac:dyDescent="0.25">
      <c r="C122" s="89"/>
    </row>
  </sheetData>
  <mergeCells count="1">
    <mergeCell ref="A15:D15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аренда</vt:lpstr>
      <vt:lpstr>амортиз</vt:lpstr>
      <vt:lpstr>зпл</vt:lpstr>
      <vt:lpstr>потери</vt:lpstr>
      <vt:lpstr>ремонт</vt:lpstr>
      <vt:lpstr>10 матер</vt:lpstr>
      <vt:lpstr>8 прочее</vt:lpstr>
      <vt:lpstr>свод</vt:lpstr>
      <vt:lpstr>техприс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</dc:creator>
  <cp:lastModifiedBy>DD</cp:lastModifiedBy>
  <cp:lastPrinted>2017-03-18T11:56:22Z</cp:lastPrinted>
  <dcterms:created xsi:type="dcterms:W3CDTF">2016-03-09T10:12:45Z</dcterms:created>
  <dcterms:modified xsi:type="dcterms:W3CDTF">2017-04-11T11:45:47Z</dcterms:modified>
</cp:coreProperties>
</file>